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Rozpočty\Nemocnice_angio\14_05_2025\"/>
    </mc:Choice>
  </mc:AlternateContent>
  <bookViews>
    <workbookView xWindow="0" yWindow="0" windowWidth="0" windowHeight="0"/>
  </bookViews>
  <sheets>
    <sheet name="Rekapitulace stavby" sheetId="1" r:id="rId1"/>
    <sheet name="01 - Stavební úpravy" sheetId="2" r:id="rId2"/>
    <sheet name="02 - Silnoproudá elektroi..." sheetId="3" r:id="rId3"/>
    <sheet name="03 - Slaboproudá elektrot..." sheetId="4" r:id="rId4"/>
    <sheet name="04 - Elektrická požární s..." sheetId="5" r:id="rId5"/>
    <sheet name="05 - Zdravotně technické ..." sheetId="6" r:id="rId6"/>
    <sheet name="06 - Ústřední vytápění" sheetId="7" r:id="rId7"/>
    <sheet name="07 - Vzduchotechnika" sheetId="8" r:id="rId8"/>
    <sheet name="VRN - Ostatní a vedlejší 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'01 - Stavební úpravy'!$C$97:$K$819</definedName>
    <definedName name="_xlnm.Print_Area" localSheetId="1">'01 - Stavební úpravy'!$C$4:$J$39,'01 - Stavební úpravy'!$C$45:$J$79,'01 - Stavební úpravy'!$C$85:$K$819</definedName>
    <definedName name="_xlnm.Print_Titles" localSheetId="1">'01 - Stavební úpravy'!$97:$97</definedName>
    <definedName name="_xlnm._FilterDatabase" localSheetId="2" hidden="1">'02 - Silnoproudá elektroi...'!$C$81:$K$289</definedName>
    <definedName name="_xlnm.Print_Area" localSheetId="2">'02 - Silnoproudá elektroi...'!$C$4:$J$39,'02 - Silnoproudá elektroi...'!$C$45:$J$63,'02 - Silnoproudá elektroi...'!$C$69:$K$289</definedName>
    <definedName name="_xlnm.Print_Titles" localSheetId="2">'02 - Silnoproudá elektroi...'!$81:$81</definedName>
    <definedName name="_xlnm._FilterDatabase" localSheetId="3" hidden="1">'03 - Slaboproudá elektrot...'!$C$86:$K$335</definedName>
    <definedName name="_xlnm.Print_Area" localSheetId="3">'03 - Slaboproudá elektrot...'!$C$4:$J$39,'03 - Slaboproudá elektrot...'!$C$45:$J$68,'03 - Slaboproudá elektrot...'!$C$74:$K$335</definedName>
    <definedName name="_xlnm.Print_Titles" localSheetId="3">'03 - Slaboproudá elektrot...'!$86:$86</definedName>
    <definedName name="_xlnm._FilterDatabase" localSheetId="4" hidden="1">'04 - Elektrická požární s...'!$C$84:$K$215</definedName>
    <definedName name="_xlnm.Print_Area" localSheetId="4">'04 - Elektrická požární s...'!$C$4:$J$39,'04 - Elektrická požární s...'!$C$45:$J$66,'04 - Elektrická požární s...'!$C$72:$K$215</definedName>
    <definedName name="_xlnm.Print_Titles" localSheetId="4">'04 - Elektrická požární s...'!$84:$84</definedName>
    <definedName name="_xlnm._FilterDatabase" localSheetId="5" hidden="1">'05 - Zdravotně technické ...'!$C$88:$K$326</definedName>
    <definedName name="_xlnm.Print_Area" localSheetId="5">'05 - Zdravotně technické ...'!$C$4:$J$39,'05 - Zdravotně technické ...'!$C$45:$J$70,'05 - Zdravotně technické ...'!$C$76:$K$326</definedName>
    <definedName name="_xlnm.Print_Titles" localSheetId="5">'05 - Zdravotně technické ...'!$88:$88</definedName>
    <definedName name="_xlnm._FilterDatabase" localSheetId="6" hidden="1">'06 - Ústřední vytápění'!$C$85:$K$164</definedName>
    <definedName name="_xlnm.Print_Area" localSheetId="6">'06 - Ústřední vytápění'!$C$4:$J$39,'06 - Ústřední vytápění'!$C$45:$J$67,'06 - Ústřední vytápění'!$C$73:$K$164</definedName>
    <definedName name="_xlnm.Print_Titles" localSheetId="6">'06 - Ústřední vytápění'!$85:$85</definedName>
    <definedName name="_xlnm._FilterDatabase" localSheetId="7" hidden="1">'07 - Vzduchotechnika'!$C$82:$K$154</definedName>
    <definedName name="_xlnm.Print_Area" localSheetId="7">'07 - Vzduchotechnika'!$C$4:$J$39,'07 - Vzduchotechnika'!$C$45:$J$64,'07 - Vzduchotechnika'!$C$70:$K$154</definedName>
    <definedName name="_xlnm.Print_Titles" localSheetId="7">'07 - Vzduchotechnika'!$82:$82</definedName>
    <definedName name="_xlnm._FilterDatabase" localSheetId="8" hidden="1">'VRN - Ostatní a vedlejší ...'!$C$79:$K$89</definedName>
    <definedName name="_xlnm.Print_Area" localSheetId="8">'VRN - Ostatní a vedlejší ...'!$C$4:$J$39,'VRN - Ostatní a vedlejší ...'!$C$45:$J$61,'VRN - Ostatní a vedlejší ...'!$C$67:$K$89</definedName>
    <definedName name="_xlnm.Print_Titles" localSheetId="8">'VRN - Ostatní a vedlejší ...'!$79:$79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8" r="J37"/>
  <c r="J36"/>
  <c i="1" r="AY61"/>
  <c i="8" r="J35"/>
  <c i="1" r="AX61"/>
  <c i="8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7" r="J37"/>
  <c r="J36"/>
  <c i="1" r="AY60"/>
  <c i="7" r="J35"/>
  <c i="1" r="AX60"/>
  <c i="7" r="BI161"/>
  <c r="BH161"/>
  <c r="BG161"/>
  <c r="BF161"/>
  <c r="T161"/>
  <c r="T160"/>
  <c r="R161"/>
  <c r="R160"/>
  <c r="P161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6" r="J37"/>
  <c r="J36"/>
  <c i="1" r="AY59"/>
  <c i="6" r="J35"/>
  <c i="1" r="AX59"/>
  <c i="6" r="BI325"/>
  <c r="BH325"/>
  <c r="BG325"/>
  <c r="BF325"/>
  <c r="T325"/>
  <c r="T324"/>
  <c r="R325"/>
  <c r="R324"/>
  <c r="P325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5" r="J37"/>
  <c r="J36"/>
  <c i="1" r="AY58"/>
  <c i="5" r="J35"/>
  <c i="1" r="AX58"/>
  <c i="5"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87"/>
  <c r="BH87"/>
  <c r="BG87"/>
  <c r="BF87"/>
  <c r="T87"/>
  <c r="R87"/>
  <c r="P87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4" r="J89"/>
  <c r="J37"/>
  <c r="J36"/>
  <c i="1" r="AY57"/>
  <c i="4" r="J35"/>
  <c i="1" r="AX57"/>
  <c i="4"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J61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3" r="J37"/>
  <c r="J36"/>
  <c i="1" r="AY56"/>
  <c i="3" r="J35"/>
  <c i="1" r="AX56"/>
  <c i="3"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2" r="J37"/>
  <c r="J36"/>
  <c i="1" r="AY55"/>
  <c i="2" r="J35"/>
  <c i="1" r="AX55"/>
  <c i="2" r="BI817"/>
  <c r="BH817"/>
  <c r="BG817"/>
  <c r="BF817"/>
  <c r="T817"/>
  <c r="R817"/>
  <c r="P817"/>
  <c r="BI814"/>
  <c r="BH814"/>
  <c r="BG814"/>
  <c r="BF814"/>
  <c r="T814"/>
  <c r="R814"/>
  <c r="P814"/>
  <c r="BI811"/>
  <c r="BH811"/>
  <c r="BG811"/>
  <c r="BF811"/>
  <c r="T811"/>
  <c r="R811"/>
  <c r="P811"/>
  <c r="BI808"/>
  <c r="BH808"/>
  <c r="BG808"/>
  <c r="BF808"/>
  <c r="T808"/>
  <c r="R808"/>
  <c r="P808"/>
  <c r="BI805"/>
  <c r="BH805"/>
  <c r="BG805"/>
  <c r="BF805"/>
  <c r="T805"/>
  <c r="R805"/>
  <c r="P805"/>
  <c r="BI802"/>
  <c r="BH802"/>
  <c r="BG802"/>
  <c r="BF802"/>
  <c r="T802"/>
  <c r="R802"/>
  <c r="P802"/>
  <c r="BI799"/>
  <c r="BH799"/>
  <c r="BG799"/>
  <c r="BF799"/>
  <c r="T799"/>
  <c r="R799"/>
  <c r="P799"/>
  <c r="BI795"/>
  <c r="BH795"/>
  <c r="BG795"/>
  <c r="BF795"/>
  <c r="T795"/>
  <c r="R795"/>
  <c r="P795"/>
  <c r="BI792"/>
  <c r="BH792"/>
  <c r="BG792"/>
  <c r="BF792"/>
  <c r="T792"/>
  <c r="R792"/>
  <c r="P792"/>
  <c r="BI789"/>
  <c r="BH789"/>
  <c r="BG789"/>
  <c r="BF789"/>
  <c r="T789"/>
  <c r="R789"/>
  <c r="P789"/>
  <c r="BI781"/>
  <c r="BH781"/>
  <c r="BG781"/>
  <c r="BF781"/>
  <c r="T781"/>
  <c r="R781"/>
  <c r="P781"/>
  <c r="BI775"/>
  <c r="BH775"/>
  <c r="BG775"/>
  <c r="BF775"/>
  <c r="T775"/>
  <c r="R775"/>
  <c r="P775"/>
  <c r="BI767"/>
  <c r="BH767"/>
  <c r="BG767"/>
  <c r="BF767"/>
  <c r="T767"/>
  <c r="R767"/>
  <c r="P767"/>
  <c r="BI764"/>
  <c r="BH764"/>
  <c r="BG764"/>
  <c r="BF764"/>
  <c r="T764"/>
  <c r="R764"/>
  <c r="P764"/>
  <c r="BI760"/>
  <c r="BH760"/>
  <c r="BG760"/>
  <c r="BF760"/>
  <c r="T760"/>
  <c r="R760"/>
  <c r="P760"/>
  <c r="BI757"/>
  <c r="BH757"/>
  <c r="BG757"/>
  <c r="BF757"/>
  <c r="T757"/>
  <c r="R757"/>
  <c r="P757"/>
  <c r="BI754"/>
  <c r="BH754"/>
  <c r="BG754"/>
  <c r="BF754"/>
  <c r="T754"/>
  <c r="R754"/>
  <c r="P754"/>
  <c r="BI751"/>
  <c r="BH751"/>
  <c r="BG751"/>
  <c r="BF751"/>
  <c r="T751"/>
  <c r="R751"/>
  <c r="P751"/>
  <c r="BI748"/>
  <c r="BH748"/>
  <c r="BG748"/>
  <c r="BF748"/>
  <c r="T748"/>
  <c r="R748"/>
  <c r="P748"/>
  <c r="BI744"/>
  <c r="BH744"/>
  <c r="BG744"/>
  <c r="BF744"/>
  <c r="T744"/>
  <c r="R744"/>
  <c r="P744"/>
  <c r="BI742"/>
  <c r="BH742"/>
  <c r="BG742"/>
  <c r="BF742"/>
  <c r="T742"/>
  <c r="R742"/>
  <c r="P742"/>
  <c r="BI738"/>
  <c r="BH738"/>
  <c r="BG738"/>
  <c r="BF738"/>
  <c r="T738"/>
  <c r="R738"/>
  <c r="P738"/>
  <c r="BI735"/>
  <c r="BH735"/>
  <c r="BG735"/>
  <c r="BF735"/>
  <c r="T735"/>
  <c r="R735"/>
  <c r="P735"/>
  <c r="BI732"/>
  <c r="BH732"/>
  <c r="BG732"/>
  <c r="BF732"/>
  <c r="T732"/>
  <c r="R732"/>
  <c r="P732"/>
  <c r="BI723"/>
  <c r="BH723"/>
  <c r="BG723"/>
  <c r="BF723"/>
  <c r="T723"/>
  <c r="R723"/>
  <c r="P723"/>
  <c r="BI720"/>
  <c r="BH720"/>
  <c r="BG720"/>
  <c r="BF720"/>
  <c r="T720"/>
  <c r="R720"/>
  <c r="P720"/>
  <c r="BI717"/>
  <c r="BH717"/>
  <c r="BG717"/>
  <c r="BF717"/>
  <c r="T717"/>
  <c r="R717"/>
  <c r="P717"/>
  <c r="BI711"/>
  <c r="BH711"/>
  <c r="BG711"/>
  <c r="BF711"/>
  <c r="T711"/>
  <c r="R711"/>
  <c r="P711"/>
  <c r="BI707"/>
  <c r="BH707"/>
  <c r="BG707"/>
  <c r="BF707"/>
  <c r="T707"/>
  <c r="R707"/>
  <c r="P707"/>
  <c r="BI704"/>
  <c r="BH704"/>
  <c r="BG704"/>
  <c r="BF704"/>
  <c r="T704"/>
  <c r="R704"/>
  <c r="P704"/>
  <c r="BI701"/>
  <c r="BH701"/>
  <c r="BG701"/>
  <c r="BF701"/>
  <c r="T701"/>
  <c r="R701"/>
  <c r="P701"/>
  <c r="BI698"/>
  <c r="BH698"/>
  <c r="BG698"/>
  <c r="BF698"/>
  <c r="T698"/>
  <c r="R698"/>
  <c r="P698"/>
  <c r="BI695"/>
  <c r="BH695"/>
  <c r="BG695"/>
  <c r="BF695"/>
  <c r="T695"/>
  <c r="R695"/>
  <c r="P695"/>
  <c r="BI692"/>
  <c r="BH692"/>
  <c r="BG692"/>
  <c r="BF692"/>
  <c r="T692"/>
  <c r="R692"/>
  <c r="P692"/>
  <c r="BI689"/>
  <c r="BH689"/>
  <c r="BG689"/>
  <c r="BF689"/>
  <c r="T689"/>
  <c r="R689"/>
  <c r="P689"/>
  <c r="BI681"/>
  <c r="BH681"/>
  <c r="BG681"/>
  <c r="BF681"/>
  <c r="T681"/>
  <c r="R681"/>
  <c r="P681"/>
  <c r="BI675"/>
  <c r="BH675"/>
  <c r="BG675"/>
  <c r="BF675"/>
  <c r="T675"/>
  <c r="R675"/>
  <c r="P675"/>
  <c r="BI672"/>
  <c r="BH672"/>
  <c r="BG672"/>
  <c r="BF672"/>
  <c r="T672"/>
  <c r="R672"/>
  <c r="P672"/>
  <c r="BI669"/>
  <c r="BH669"/>
  <c r="BG669"/>
  <c r="BF669"/>
  <c r="T669"/>
  <c r="R669"/>
  <c r="P669"/>
  <c r="BI665"/>
  <c r="BH665"/>
  <c r="BG665"/>
  <c r="BF665"/>
  <c r="T665"/>
  <c r="R665"/>
  <c r="P665"/>
  <c r="BI661"/>
  <c r="BH661"/>
  <c r="BG661"/>
  <c r="BF661"/>
  <c r="T661"/>
  <c r="R661"/>
  <c r="P661"/>
  <c r="BI654"/>
  <c r="BH654"/>
  <c r="BG654"/>
  <c r="BF654"/>
  <c r="T654"/>
  <c r="R654"/>
  <c r="P654"/>
  <c r="BI648"/>
  <c r="BH648"/>
  <c r="BG648"/>
  <c r="BF648"/>
  <c r="T648"/>
  <c r="R648"/>
  <c r="P648"/>
  <c r="BI645"/>
  <c r="BH645"/>
  <c r="BG645"/>
  <c r="BF645"/>
  <c r="T645"/>
  <c r="R645"/>
  <c r="P645"/>
  <c r="BI642"/>
  <c r="BH642"/>
  <c r="BG642"/>
  <c r="BF642"/>
  <c r="T642"/>
  <c r="R642"/>
  <c r="P642"/>
  <c r="BI639"/>
  <c r="BH639"/>
  <c r="BG639"/>
  <c r="BF639"/>
  <c r="T639"/>
  <c r="R639"/>
  <c r="P639"/>
  <c r="BI631"/>
  <c r="BH631"/>
  <c r="BG631"/>
  <c r="BF631"/>
  <c r="T631"/>
  <c r="R631"/>
  <c r="P631"/>
  <c r="BI627"/>
  <c r="BH627"/>
  <c r="BG627"/>
  <c r="BF627"/>
  <c r="T627"/>
  <c r="R627"/>
  <c r="P627"/>
  <c r="BI620"/>
  <c r="BH620"/>
  <c r="BG620"/>
  <c r="BF620"/>
  <c r="T620"/>
  <c r="R620"/>
  <c r="P620"/>
  <c r="BI616"/>
  <c r="BH616"/>
  <c r="BG616"/>
  <c r="BF616"/>
  <c r="T616"/>
  <c r="R616"/>
  <c r="P616"/>
  <c r="BI612"/>
  <c r="BH612"/>
  <c r="BG612"/>
  <c r="BF612"/>
  <c r="T612"/>
  <c r="R612"/>
  <c r="P612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9"/>
  <c r="BH589"/>
  <c r="BG589"/>
  <c r="BF589"/>
  <c r="T589"/>
  <c r="R589"/>
  <c r="P589"/>
  <c r="BI582"/>
  <c r="BH582"/>
  <c r="BG582"/>
  <c r="BF582"/>
  <c r="T582"/>
  <c r="R582"/>
  <c r="P582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1"/>
  <c r="BH571"/>
  <c r="BG571"/>
  <c r="BF571"/>
  <c r="T571"/>
  <c r="R571"/>
  <c r="P571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49"/>
  <c r="BH549"/>
  <c r="BG549"/>
  <c r="BF549"/>
  <c r="T549"/>
  <c r="R549"/>
  <c r="P549"/>
  <c r="BI546"/>
  <c r="BH546"/>
  <c r="BG546"/>
  <c r="BF546"/>
  <c r="T546"/>
  <c r="R546"/>
  <c r="P546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4"/>
  <c r="BH534"/>
  <c r="BG534"/>
  <c r="BF534"/>
  <c r="T534"/>
  <c r="R534"/>
  <c r="P534"/>
  <c r="BI530"/>
  <c r="BH530"/>
  <c r="BG530"/>
  <c r="BF530"/>
  <c r="T530"/>
  <c r="R530"/>
  <c r="P530"/>
  <c r="BI526"/>
  <c r="BH526"/>
  <c r="BG526"/>
  <c r="BF526"/>
  <c r="T526"/>
  <c r="R526"/>
  <c r="P526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4"/>
  <c r="BH514"/>
  <c r="BG514"/>
  <c r="BF514"/>
  <c r="T514"/>
  <c r="R514"/>
  <c r="P514"/>
  <c r="BI512"/>
  <c r="BH512"/>
  <c r="BG512"/>
  <c r="BF512"/>
  <c r="T512"/>
  <c r="R512"/>
  <c r="P512"/>
  <c r="BI509"/>
  <c r="BH509"/>
  <c r="BG509"/>
  <c r="BF509"/>
  <c r="T509"/>
  <c r="R509"/>
  <c r="P509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2"/>
  <c r="BH492"/>
  <c r="BG492"/>
  <c r="BF492"/>
  <c r="T492"/>
  <c r="R492"/>
  <c r="P492"/>
  <c r="BI490"/>
  <c r="BH490"/>
  <c r="BG490"/>
  <c r="BF490"/>
  <c r="T490"/>
  <c r="R490"/>
  <c r="P490"/>
  <c r="BI487"/>
  <c r="BH487"/>
  <c r="BG487"/>
  <c r="BF487"/>
  <c r="T487"/>
  <c r="R487"/>
  <c r="P487"/>
  <c r="BI485"/>
  <c r="BH485"/>
  <c r="BG485"/>
  <c r="BF485"/>
  <c r="T485"/>
  <c r="R485"/>
  <c r="P485"/>
  <c r="BI482"/>
  <c r="BH482"/>
  <c r="BG482"/>
  <c r="BF482"/>
  <c r="T482"/>
  <c r="R482"/>
  <c r="P482"/>
  <c r="BI480"/>
  <c r="BH480"/>
  <c r="BG480"/>
  <c r="BF480"/>
  <c r="T480"/>
  <c r="R480"/>
  <c r="P480"/>
  <c r="BI477"/>
  <c r="BH477"/>
  <c r="BG477"/>
  <c r="BF477"/>
  <c r="T477"/>
  <c r="R477"/>
  <c r="P477"/>
  <c r="BI475"/>
  <c r="BH475"/>
  <c r="BG475"/>
  <c r="BF475"/>
  <c r="T475"/>
  <c r="R475"/>
  <c r="P475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4"/>
  <c r="BH464"/>
  <c r="BG464"/>
  <c r="BF464"/>
  <c r="T464"/>
  <c r="R464"/>
  <c r="P464"/>
  <c r="BI459"/>
  <c r="BH459"/>
  <c r="BG459"/>
  <c r="BF459"/>
  <c r="T459"/>
  <c r="R459"/>
  <c r="P459"/>
  <c r="BI457"/>
  <c r="BH457"/>
  <c r="BG457"/>
  <c r="BF457"/>
  <c r="T457"/>
  <c r="R457"/>
  <c r="P457"/>
  <c r="BI454"/>
  <c r="BH454"/>
  <c r="BG454"/>
  <c r="BF454"/>
  <c r="T454"/>
  <c r="R454"/>
  <c r="P454"/>
  <c r="BI450"/>
  <c r="BH450"/>
  <c r="BG450"/>
  <c r="BF450"/>
  <c r="T450"/>
  <c r="R450"/>
  <c r="P450"/>
  <c r="BI445"/>
  <c r="BH445"/>
  <c r="BG445"/>
  <c r="BF445"/>
  <c r="T445"/>
  <c r="R445"/>
  <c r="P445"/>
  <c r="BI440"/>
  <c r="BH440"/>
  <c r="BG440"/>
  <c r="BF440"/>
  <c r="T440"/>
  <c r="R440"/>
  <c r="P440"/>
  <c r="BI435"/>
  <c r="BH435"/>
  <c r="BG435"/>
  <c r="BF435"/>
  <c r="T435"/>
  <c r="R435"/>
  <c r="P435"/>
  <c r="BI432"/>
  <c r="BH432"/>
  <c r="BG432"/>
  <c r="BF432"/>
  <c r="T432"/>
  <c r="R432"/>
  <c r="P432"/>
  <c r="BI424"/>
  <c r="BH424"/>
  <c r="BG424"/>
  <c r="BF424"/>
  <c r="T424"/>
  <c r="R424"/>
  <c r="P424"/>
  <c r="BI421"/>
  <c r="BH421"/>
  <c r="BG421"/>
  <c r="BF421"/>
  <c r="T421"/>
  <c r="R421"/>
  <c r="P421"/>
  <c r="BI416"/>
  <c r="BH416"/>
  <c r="BG416"/>
  <c r="BF416"/>
  <c r="T416"/>
  <c r="R416"/>
  <c r="P416"/>
  <c r="BI409"/>
  <c r="BH409"/>
  <c r="BG409"/>
  <c r="BF409"/>
  <c r="T409"/>
  <c r="R409"/>
  <c r="P409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6"/>
  <c r="BH366"/>
  <c r="BG366"/>
  <c r="BF366"/>
  <c r="T366"/>
  <c r="R366"/>
  <c r="P366"/>
  <c r="BI361"/>
  <c r="BH361"/>
  <c r="BG361"/>
  <c r="BF361"/>
  <c r="T361"/>
  <c r="R361"/>
  <c r="P361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8"/>
  <c r="BH288"/>
  <c r="BG288"/>
  <c r="BF288"/>
  <c r="T288"/>
  <c r="R288"/>
  <c r="P288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4"/>
  <c r="BH264"/>
  <c r="BG264"/>
  <c r="BF264"/>
  <c r="T264"/>
  <c r="R264"/>
  <c r="P264"/>
  <c r="BI259"/>
  <c r="BH259"/>
  <c r="BG259"/>
  <c r="BF259"/>
  <c r="T259"/>
  <c r="T258"/>
  <c r="R259"/>
  <c r="R258"/>
  <c r="P259"/>
  <c r="P258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37"/>
  <c r="BH237"/>
  <c r="BG237"/>
  <c r="BF237"/>
  <c r="T237"/>
  <c r="R237"/>
  <c r="P237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0"/>
  <c r="BH160"/>
  <c r="BG160"/>
  <c r="BF160"/>
  <c r="T160"/>
  <c r="R160"/>
  <c r="P160"/>
  <c r="BI154"/>
  <c r="BH154"/>
  <c r="BG154"/>
  <c r="BF154"/>
  <c r="T154"/>
  <c r="R154"/>
  <c r="P154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J95"/>
  <c r="J94"/>
  <c r="F94"/>
  <c r="F92"/>
  <c r="E90"/>
  <c r="J55"/>
  <c r="J54"/>
  <c r="F54"/>
  <c r="F52"/>
  <c r="E50"/>
  <c r="J18"/>
  <c r="E18"/>
  <c r="F95"/>
  <c r="J17"/>
  <c r="J12"/>
  <c r="J52"/>
  <c r="E7"/>
  <c r="E48"/>
  <c i="1" r="L50"/>
  <c r="AM50"/>
  <c r="AM49"/>
  <c r="L49"/>
  <c r="AM47"/>
  <c r="L47"/>
  <c r="L45"/>
  <c r="L44"/>
  <c i="2" r="BK775"/>
  <c r="J692"/>
  <c r="BK504"/>
  <c r="BK468"/>
  <c r="J366"/>
  <c r="J297"/>
  <c r="BK176"/>
  <c r="BK811"/>
  <c r="BK701"/>
  <c r="J598"/>
  <c r="BK490"/>
  <c r="BK379"/>
  <c r="J288"/>
  <c r="J148"/>
  <c r="J672"/>
  <c r="BK576"/>
  <c r="BK487"/>
  <c r="BK389"/>
  <c r="BK237"/>
  <c r="J760"/>
  <c r="J742"/>
  <c r="J704"/>
  <c r="J504"/>
  <c r="J432"/>
  <c r="J326"/>
  <c r="BK188"/>
  <c i="3" r="BK256"/>
  <c r="J174"/>
  <c r="BK134"/>
  <c r="BK249"/>
  <c r="J170"/>
  <c r="J284"/>
  <c r="BK152"/>
  <c r="J252"/>
  <c r="BK188"/>
  <c r="BK143"/>
  <c i="4" r="J259"/>
  <c r="J239"/>
  <c r="J156"/>
  <c r="J316"/>
  <c r="J274"/>
  <c r="BK263"/>
  <c r="J232"/>
  <c r="BK210"/>
  <c r="BK164"/>
  <c r="BK307"/>
  <c r="BK204"/>
  <c r="BK116"/>
  <c r="BK225"/>
  <c r="BK147"/>
  <c i="5" r="J140"/>
  <c r="BK168"/>
  <c r="BK212"/>
  <c r="BK134"/>
  <c r="J172"/>
  <c r="J97"/>
  <c i="6" r="BK251"/>
  <c r="BK176"/>
  <c r="BK315"/>
  <c r="BK228"/>
  <c r="J125"/>
  <c r="J244"/>
  <c r="J154"/>
  <c r="J253"/>
  <c r="J167"/>
  <c i="7" r="J149"/>
  <c r="BK116"/>
  <c r="BK157"/>
  <c i="8" r="J119"/>
  <c r="BK112"/>
  <c r="BK106"/>
  <c i="9" r="BK88"/>
  <c i="2" r="BK764"/>
  <c r="J620"/>
  <c r="BK512"/>
  <c r="BK464"/>
  <c r="BK339"/>
  <c r="J248"/>
  <c r="BK180"/>
  <c r="J811"/>
  <c r="BK681"/>
  <c r="J578"/>
  <c r="BK514"/>
  <c r="BK440"/>
  <c r="BK371"/>
  <c r="BK264"/>
  <c r="BK126"/>
  <c r="BK669"/>
  <c r="J582"/>
  <c r="J421"/>
  <c r="J228"/>
  <c r="J757"/>
  <c r="J723"/>
  <c r="BK598"/>
  <c r="BK496"/>
  <c r="BK343"/>
  <c r="BK273"/>
  <c r="J185"/>
  <c i="3" r="J229"/>
  <c r="BK172"/>
  <c r="BK281"/>
  <c r="BK199"/>
  <c r="BK176"/>
  <c r="J98"/>
  <c r="J196"/>
  <c r="J95"/>
  <c r="J192"/>
  <c r="J110"/>
  <c i="4" r="J283"/>
  <c r="BK232"/>
  <c r="J142"/>
  <c r="BK300"/>
  <c r="J190"/>
  <c r="J94"/>
  <c r="J257"/>
  <c r="BK144"/>
  <c r="J111"/>
  <c r="BK289"/>
  <c r="BK188"/>
  <c i="5" r="BK165"/>
  <c r="J208"/>
  <c r="BK172"/>
  <c r="BK196"/>
  <c r="BK137"/>
  <c r="J179"/>
  <c r="J99"/>
  <c i="6" r="J266"/>
  <c r="J189"/>
  <c r="BK111"/>
  <c r="J284"/>
  <c r="J220"/>
  <c r="J116"/>
  <c r="BK169"/>
  <c r="J319"/>
  <c r="BK296"/>
  <c r="BK281"/>
  <c r="J248"/>
  <c r="J159"/>
  <c i="7" r="BK161"/>
  <c r="J113"/>
  <c r="J140"/>
  <c r="BK104"/>
  <c i="8" r="J96"/>
  <c r="BK109"/>
  <c r="BK89"/>
  <c i="2" r="BK160"/>
  <c r="J805"/>
  <c r="J639"/>
  <c r="J556"/>
  <c r="BK500"/>
  <c r="J400"/>
  <c r="J292"/>
  <c r="BK120"/>
  <c r="J689"/>
  <c r="J542"/>
  <c r="BK432"/>
  <c r="J356"/>
  <c r="BK212"/>
  <c r="J701"/>
  <c r="J681"/>
  <c r="BK654"/>
  <c r="J603"/>
  <c r="J562"/>
  <c r="J512"/>
  <c r="BK375"/>
  <c r="J321"/>
  <c r="BK138"/>
  <c i="3" r="BK150"/>
  <c r="BK287"/>
  <c r="BK224"/>
  <c r="J179"/>
  <c r="J93"/>
  <c r="BK148"/>
  <c r="J262"/>
  <c r="BK190"/>
  <c r="J152"/>
  <c i="4" r="J281"/>
  <c r="J242"/>
  <c r="BK176"/>
  <c r="J106"/>
  <c r="BK212"/>
  <c r="BK154"/>
  <c r="BK333"/>
  <c r="BK190"/>
  <c r="BK119"/>
  <c r="J313"/>
  <c r="J210"/>
  <c r="J109"/>
  <c i="5" r="J108"/>
  <c r="J160"/>
  <c r="BK190"/>
  <c r="J123"/>
  <c r="BK157"/>
  <c i="6" r="BK308"/>
  <c r="BK248"/>
  <c r="J131"/>
  <c r="BK290"/>
  <c r="J226"/>
  <c r="J101"/>
  <c r="BK163"/>
  <c r="J325"/>
  <c r="J192"/>
  <c r="BK104"/>
  <c i="7" r="BK123"/>
  <c r="J161"/>
  <c r="J123"/>
  <c i="8" r="J114"/>
  <c r="BK114"/>
  <c r="BK152"/>
  <c i="9" r="BK86"/>
  <c i="2" r="J767"/>
  <c r="BK609"/>
  <c r="J500"/>
  <c r="J457"/>
  <c r="BK326"/>
  <c r="BK200"/>
  <c r="BK148"/>
  <c r="BK808"/>
  <c r="BK720"/>
  <c r="J559"/>
  <c r="BK445"/>
  <c r="BK361"/>
  <c r="BK283"/>
  <c r="J114"/>
  <c r="J665"/>
  <c r="J568"/>
  <c r="J480"/>
  <c r="BK381"/>
  <c r="J251"/>
  <c r="BK817"/>
  <c r="BK732"/>
  <c r="J487"/>
  <c r="J440"/>
  <c r="BK316"/>
  <c r="BK233"/>
  <c i="3" r="J281"/>
  <c r="J249"/>
  <c r="J168"/>
  <c r="BK284"/>
  <c r="J216"/>
  <c r="J181"/>
  <c r="BK125"/>
  <c r="BK216"/>
  <c r="BK88"/>
  <c r="J199"/>
  <c r="J85"/>
  <c i="4" r="J263"/>
  <c r="BK198"/>
  <c r="J137"/>
  <c r="BK297"/>
  <c r="J193"/>
  <c r="J116"/>
  <c r="J295"/>
  <c r="J159"/>
  <c r="J114"/>
  <c r="J279"/>
  <c r="BK166"/>
  <c i="5" r="J157"/>
  <c r="BK99"/>
  <c r="J152"/>
  <c r="J199"/>
  <c r="BK208"/>
  <c r="J146"/>
  <c i="6" r="J293"/>
  <c r="J195"/>
  <c r="J128"/>
  <c r="BK271"/>
  <c r="BK189"/>
  <c r="BK317"/>
  <c r="J134"/>
  <c r="J183"/>
  <c r="J111"/>
  <c i="7" r="BK119"/>
  <c r="BK92"/>
  <c r="BK133"/>
  <c i="8" r="J129"/>
  <c r="J138"/>
  <c r="BK145"/>
  <c i="9" r="BK82"/>
  <c i="2" r="BK760"/>
  <c r="J669"/>
  <c r="BK546"/>
  <c r="J498"/>
  <c r="J354"/>
  <c r="BK245"/>
  <c r="J129"/>
  <c r="J764"/>
  <c r="J589"/>
  <c r="J450"/>
  <c r="BK366"/>
  <c r="J207"/>
  <c r="BK111"/>
  <c r="BK661"/>
  <c r="J553"/>
  <c r="J470"/>
  <c r="J311"/>
  <c r="BK202"/>
  <c r="J720"/>
  <c r="BK526"/>
  <c r="BK477"/>
  <c r="J396"/>
  <c r="BK292"/>
  <c i="3" r="BK278"/>
  <c r="BK220"/>
  <c r="J143"/>
  <c r="BK259"/>
  <c r="BK206"/>
  <c r="BK161"/>
  <c r="J246"/>
  <c r="BK110"/>
  <c r="J231"/>
  <c r="J172"/>
  <c r="BK122"/>
  <c i="4" r="BK274"/>
  <c r="J214"/>
  <c r="J144"/>
  <c r="J291"/>
  <c r="BK269"/>
  <c r="BK261"/>
  <c r="J227"/>
  <c r="BK195"/>
  <c r="BK133"/>
  <c r="BK271"/>
  <c r="BK161"/>
  <c r="J101"/>
  <c r="BK281"/>
  <c r="J179"/>
  <c i="5" r="J162"/>
  <c r="J193"/>
  <c r="J143"/>
  <c r="BK193"/>
  <c r="BK97"/>
  <c r="BK149"/>
  <c i="6" r="J317"/>
  <c r="BK223"/>
  <c r="BK159"/>
  <c r="J302"/>
  <c r="J215"/>
  <c r="J321"/>
  <c r="BK204"/>
  <c r="BK139"/>
  <c r="BK180"/>
  <c r="BK116"/>
  <c i="7" r="BK110"/>
  <c r="J137"/>
  <c i="8" r="J140"/>
  <c r="BK129"/>
  <c r="BK140"/>
  <c i="2" r="J792"/>
  <c r="BK704"/>
  <c r="BK562"/>
  <c r="J496"/>
  <c r="BK352"/>
  <c r="BK311"/>
  <c r="J188"/>
  <c r="BK114"/>
  <c r="BK792"/>
  <c r="BK616"/>
  <c r="J526"/>
  <c r="BK454"/>
  <c r="BK345"/>
  <c r="J200"/>
  <c r="BK795"/>
  <c r="BK612"/>
  <c r="BK485"/>
  <c r="J345"/>
  <c r="J182"/>
  <c r="BK742"/>
  <c r="J707"/>
  <c r="BK553"/>
  <c r="J485"/>
  <c r="BK377"/>
  <c r="BK205"/>
  <c i="3" r="BK264"/>
  <c r="BK211"/>
  <c r="J131"/>
  <c r="J241"/>
  <c r="J183"/>
  <c r="J113"/>
  <c r="J224"/>
  <c r="J278"/>
  <c r="J209"/>
  <c r="BK140"/>
  <c i="4" r="J310"/>
  <c r="BK245"/>
  <c r="J182"/>
  <c r="BK91"/>
  <c r="J219"/>
  <c r="BK156"/>
  <c r="BK313"/>
  <c r="J198"/>
  <c r="J99"/>
  <c r="J251"/>
  <c r="J171"/>
  <c i="5" r="BK152"/>
  <c r="BK104"/>
  <c r="J149"/>
  <c r="J186"/>
  <c r="BK106"/>
  <c r="BK160"/>
  <c r="J87"/>
  <c i="6" r="BK234"/>
  <c r="J171"/>
  <c r="BK306"/>
  <c r="J210"/>
  <c r="BK142"/>
  <c r="BK258"/>
  <c r="J161"/>
  <c r="J315"/>
  <c r="BK293"/>
  <c r="J255"/>
  <c r="J176"/>
  <c r="J107"/>
  <c i="7" r="J154"/>
  <c r="BK95"/>
  <c r="J126"/>
  <c i="8" r="J112"/>
  <c r="J124"/>
  <c r="BK86"/>
  <c i="9" r="BK84"/>
  <c i="2" r="J126"/>
  <c r="J795"/>
  <c r="J654"/>
  <c r="J538"/>
  <c r="J416"/>
  <c r="J373"/>
  <c r="J279"/>
  <c r="J180"/>
  <c r="BK698"/>
  <c r="J565"/>
  <c r="J472"/>
  <c r="J324"/>
  <c r="J101"/>
  <c r="J744"/>
  <c r="BK689"/>
  <c r="J661"/>
  <c r="BK631"/>
  <c r="BK549"/>
  <c r="J502"/>
  <c r="J459"/>
  <c r="J341"/>
  <c r="BK270"/>
  <c i="3" r="BK196"/>
  <c r="J137"/>
  <c r="BK273"/>
  <c r="J239"/>
  <c r="BK183"/>
  <c r="J134"/>
  <c r="BK241"/>
  <c r="BK101"/>
  <c r="BK239"/>
  <c r="BK179"/>
  <c r="BK113"/>
  <c i="4" r="J266"/>
  <c r="J161"/>
  <c r="BK295"/>
  <c r="BK185"/>
  <c r="J130"/>
  <c r="J297"/>
  <c r="BK171"/>
  <c r="BK109"/>
  <c r="BK227"/>
  <c r="J185"/>
  <c r="J91"/>
  <c i="5" r="J115"/>
  <c r="J177"/>
  <c r="J104"/>
  <c r="BK186"/>
  <c r="BK128"/>
  <c r="J95"/>
  <c i="6" r="BK268"/>
  <c r="J169"/>
  <c r="BK319"/>
  <c r="BK241"/>
  <c r="BK151"/>
  <c r="J286"/>
  <c r="J201"/>
  <c r="BK266"/>
  <c r="J173"/>
  <c i="7" r="J157"/>
  <c r="J107"/>
  <c r="J99"/>
  <c r="J95"/>
  <c r="BK89"/>
  <c i="8" r="J109"/>
  <c r="J145"/>
  <c i="9" r="J84"/>
  <c i="2" r="J627"/>
  <c r="BK565"/>
  <c r="BK470"/>
  <c r="J336"/>
  <c r="J218"/>
  <c r="J169"/>
  <c r="BK799"/>
  <c r="J698"/>
  <c r="J576"/>
  <c r="BK459"/>
  <c r="BK396"/>
  <c r="J301"/>
  <c r="J160"/>
  <c r="BK707"/>
  <c r="BK620"/>
  <c r="J546"/>
  <c r="BK424"/>
  <c r="J273"/>
  <c r="J120"/>
  <c r="BK738"/>
  <c r="BK559"/>
  <c r="BK475"/>
  <c r="J371"/>
  <c r="BK218"/>
  <c i="3" r="J270"/>
  <c r="BK218"/>
  <c r="J145"/>
  <c r="J256"/>
  <c r="BK201"/>
  <c r="BK104"/>
  <c r="BK131"/>
  <c r="BK214"/>
  <c r="BK174"/>
  <c r="J116"/>
  <c i="4" r="BK248"/>
  <c r="J164"/>
  <c r="BK327"/>
  <c r="BK208"/>
  <c r="J149"/>
  <c r="BK316"/>
  <c r="BK217"/>
  <c r="J104"/>
  <c r="BK242"/>
  <c r="J202"/>
  <c r="BK94"/>
  <c i="5" r="BK110"/>
  <c r="BK188"/>
  <c r="BK131"/>
  <c r="J155"/>
  <c r="J181"/>
  <c r="J106"/>
  <c i="6" r="BK277"/>
  <c r="BK226"/>
  <c r="BK165"/>
  <c r="J299"/>
  <c r="J217"/>
  <c r="BK119"/>
  <c r="BK207"/>
  <c r="J180"/>
  <c r="BK148"/>
  <c r="BK246"/>
  <c r="BK128"/>
  <c i="7" r="J133"/>
  <c r="BK99"/>
  <c r="BK144"/>
  <c i="8" r="J148"/>
  <c r="J86"/>
  <c r="BK138"/>
  <c i="9" r="J82"/>
  <c i="2" r="BK754"/>
  <c r="J606"/>
  <c r="BK521"/>
  <c r="J475"/>
  <c r="BK329"/>
  <c r="BK251"/>
  <c r="BK154"/>
  <c r="J808"/>
  <c r="J631"/>
  <c r="J517"/>
  <c r="J409"/>
  <c r="J316"/>
  <c r="BK169"/>
  <c r="J711"/>
  <c r="BK606"/>
  <c r="BK538"/>
  <c r="BK435"/>
  <c r="BK288"/>
  <c r="J751"/>
  <c r="J735"/>
  <c r="BK556"/>
  <c r="J490"/>
  <c r="J331"/>
  <c r="J237"/>
  <c r="J106"/>
  <c i="3" r="BK236"/>
  <c r="BK165"/>
  <c r="BK98"/>
  <c r="J236"/>
  <c r="BK181"/>
  <c r="BK116"/>
  <c r="J214"/>
  <c r="J267"/>
  <c r="J220"/>
  <c r="BK159"/>
  <c r="BK90"/>
  <c i="4" r="BK200"/>
  <c r="J121"/>
  <c r="J276"/>
  <c r="BK266"/>
  <c r="J235"/>
  <c r="J225"/>
  <c r="J188"/>
  <c r="BK101"/>
  <c r="BK254"/>
  <c r="BK142"/>
  <c r="BK330"/>
  <c r="J245"/>
  <c r="J126"/>
  <c i="5" r="J118"/>
  <c r="BK179"/>
  <c r="J125"/>
  <c r="BK177"/>
  <c r="J184"/>
  <c r="BK120"/>
  <c i="6" r="J274"/>
  <c r="BK198"/>
  <c r="J122"/>
  <c r="BK264"/>
  <c r="J148"/>
  <c r="J268"/>
  <c r="BK167"/>
  <c r="J264"/>
  <c r="J198"/>
  <c r="BK134"/>
  <c i="7" r="J129"/>
  <c r="J89"/>
  <c r="J135"/>
  <c i="8" r="BK104"/>
  <c r="J150"/>
  <c r="BK124"/>
  <c i="9" r="J88"/>
  <c i="2" r="BK672"/>
  <c r="BK502"/>
  <c r="J375"/>
  <c r="J334"/>
  <c r="J233"/>
  <c r="J144"/>
  <c r="J802"/>
  <c r="J595"/>
  <c r="BK492"/>
  <c r="J385"/>
  <c r="J306"/>
  <c r="J176"/>
  <c r="J695"/>
  <c r="J492"/>
  <c r="J361"/>
  <c r="J276"/>
  <c r="BK106"/>
  <c r="J738"/>
  <c r="BK578"/>
  <c r="J534"/>
  <c r="BK421"/>
  <c r="BK306"/>
  <c r="J223"/>
  <c i="3" r="BK276"/>
  <c r="BK222"/>
  <c r="BK154"/>
  <c r="J254"/>
  <c r="J211"/>
  <c r="J148"/>
  <c r="J244"/>
  <c r="BK137"/>
  <c r="BK246"/>
  <c r="J176"/>
  <c r="BK119"/>
  <c i="4" r="BK257"/>
  <c r="J195"/>
  <c r="BK124"/>
  <c r="BK323"/>
  <c r="BK202"/>
  <c r="BK137"/>
  <c r="BK302"/>
  <c r="J128"/>
  <c r="J323"/>
  <c r="BK214"/>
  <c r="J133"/>
  <c i="5" r="J113"/>
  <c r="BK184"/>
  <c r="BK95"/>
  <c r="BK87"/>
  <c r="J137"/>
  <c i="6" r="BK299"/>
  <c r="BK213"/>
  <c r="BK161"/>
  <c r="BK260"/>
  <c r="J163"/>
  <c r="J271"/>
  <c r="BK195"/>
  <c r="BK122"/>
  <c r="J312"/>
  <c r="J290"/>
  <c r="J277"/>
  <c r="J241"/>
  <c r="BK136"/>
  <c i="7" r="BK147"/>
  <c r="BK137"/>
  <c r="J110"/>
  <c i="8" r="BK150"/>
  <c r="BK148"/>
  <c r="BK126"/>
  <c r="BK121"/>
  <c i="2" r="J202"/>
  <c r="BK781"/>
  <c r="BK582"/>
  <c r="J464"/>
  <c r="J389"/>
  <c r="BK354"/>
  <c r="J259"/>
  <c r="BK767"/>
  <c r="BK592"/>
  <c r="BK498"/>
  <c r="BK409"/>
  <c r="J339"/>
  <c r="J138"/>
  <c r="BK751"/>
  <c r="BK692"/>
  <c r="BK665"/>
  <c r="J645"/>
  <c r="BK571"/>
  <c r="BK517"/>
  <c r="BK472"/>
  <c r="BK400"/>
  <c r="BK228"/>
  <c i="1" r="AS54"/>
  <c i="3" r="BK209"/>
  <c r="BK157"/>
  <c r="BK270"/>
  <c r="J128"/>
  <c r="J222"/>
  <c r="J125"/>
  <c i="4" r="J319"/>
  <c r="BK219"/>
  <c r="J147"/>
  <c r="BK319"/>
  <c r="J200"/>
  <c r="BK104"/>
  <c r="J261"/>
  <c r="J151"/>
  <c r="BK96"/>
  <c r="J248"/>
  <c r="J140"/>
  <c i="5" r="BK155"/>
  <c r="BK202"/>
  <c r="BK205"/>
  <c r="BK140"/>
  <c r="J175"/>
  <c i="6" r="J296"/>
  <c r="BK192"/>
  <c r="BK107"/>
  <c r="J262"/>
  <c r="J213"/>
  <c r="BK131"/>
  <c r="BK238"/>
  <c r="J145"/>
  <c r="J251"/>
  <c r="J223"/>
  <c r="BK125"/>
  <c i="7" r="J147"/>
  <c r="J131"/>
  <c i="8" r="J142"/>
  <c r="BK92"/>
  <c r="BK101"/>
  <c r="J132"/>
  <c i="2" r="J789"/>
  <c r="BK675"/>
  <c r="BK509"/>
  <c r="J477"/>
  <c r="BK331"/>
  <c r="BK279"/>
  <c r="J123"/>
  <c r="BK802"/>
  <c r="J612"/>
  <c r="J507"/>
  <c r="BK404"/>
  <c r="J343"/>
  <c r="BK185"/>
  <c r="J717"/>
  <c r="BK589"/>
  <c r="J445"/>
  <c r="J350"/>
  <c r="BK223"/>
  <c r="BK748"/>
  <c r="BK717"/>
  <c r="J514"/>
  <c r="J379"/>
  <c r="BK276"/>
  <c r="BK197"/>
  <c i="3" r="BK262"/>
  <c r="J194"/>
  <c r="J88"/>
  <c r="J234"/>
  <c r="J185"/>
  <c r="J154"/>
  <c r="J259"/>
  <c r="BK107"/>
  <c r="BK229"/>
  <c r="BK163"/>
  <c i="4" r="BK305"/>
  <c r="BK235"/>
  <c r="BK193"/>
  <c r="BK114"/>
  <c r="BK279"/>
  <c r="BK159"/>
  <c r="J305"/>
  <c r="BK179"/>
  <c r="J124"/>
  <c r="J300"/>
  <c r="BK206"/>
  <c r="J119"/>
  <c i="5" r="J120"/>
  <c r="BK175"/>
  <c r="J92"/>
  <c r="J128"/>
  <c r="BK162"/>
  <c r="BK92"/>
  <c i="6" r="BK255"/>
  <c r="J186"/>
  <c r="J104"/>
  <c r="J246"/>
  <c r="BK157"/>
  <c r="BK274"/>
  <c r="BK186"/>
  <c r="BK262"/>
  <c r="BK220"/>
  <c r="J96"/>
  <c i="7" r="J152"/>
  <c r="BK140"/>
  <c r="BK113"/>
  <c i="8" r="J106"/>
  <c r="J104"/>
  <c r="J101"/>
  <c i="2" r="J799"/>
  <c r="BK574"/>
  <c r="J377"/>
  <c r="J348"/>
  <c r="BK321"/>
  <c r="BK210"/>
  <c r="J817"/>
  <c r="J648"/>
  <c r="J571"/>
  <c r="J435"/>
  <c r="BK350"/>
  <c r="J197"/>
  <c r="J732"/>
  <c r="J616"/>
  <c r="BK530"/>
  <c r="BK416"/>
  <c r="BK259"/>
  <c r="BK123"/>
  <c r="J748"/>
  <c r="J509"/>
  <c r="J454"/>
  <c r="BK373"/>
  <c r="J210"/>
  <c i="3" r="BK267"/>
  <c r="J206"/>
  <c r="J287"/>
  <c r="J218"/>
  <c r="J188"/>
  <c r="J150"/>
  <c r="BK234"/>
  <c r="BK93"/>
  <c r="J201"/>
  <c r="J104"/>
  <c i="4" r="BK285"/>
  <c r="BK251"/>
  <c r="BK174"/>
  <c r="J330"/>
  <c r="J271"/>
  <c r="BK239"/>
  <c r="J229"/>
  <c r="BK222"/>
  <c r="BK151"/>
  <c r="J327"/>
  <c r="J174"/>
  <c r="BK126"/>
  <c r="J302"/>
  <c r="J204"/>
  <c r="J96"/>
  <c i="5" r="J102"/>
  <c r="J110"/>
  <c r="BK146"/>
  <c r="BK199"/>
  <c r="BK108"/>
  <c i="6" r="BK284"/>
  <c r="BK210"/>
  <c r="BK96"/>
  <c r="J258"/>
  <c r="BK201"/>
  <c r="J306"/>
  <c r="BK183"/>
  <c r="BK325"/>
  <c r="J231"/>
  <c r="J92"/>
  <c i="7" r="BK149"/>
  <c r="BK131"/>
  <c r="J104"/>
  <c r="J119"/>
  <c i="8" r="J152"/>
  <c r="BK132"/>
  <c r="J92"/>
  <c i="2" r="BK757"/>
  <c r="BK645"/>
  <c r="J530"/>
  <c r="BK480"/>
  <c r="BK356"/>
  <c r="J283"/>
  <c r="BK207"/>
  <c r="J814"/>
  <c r="BK805"/>
  <c r="J642"/>
  <c r="BK542"/>
  <c r="J392"/>
  <c r="J352"/>
  <c r="J255"/>
  <c r="J154"/>
  <c r="BK627"/>
  <c r="J549"/>
  <c r="BK392"/>
  <c r="BK255"/>
  <c r="J781"/>
  <c r="BK642"/>
  <c r="BK568"/>
  <c r="BK519"/>
  <c r="J468"/>
  <c r="BK334"/>
  <c r="BK248"/>
  <c r="J111"/>
  <c i="3" r="BK254"/>
  <c r="J140"/>
  <c r="J90"/>
  <c r="BK231"/>
  <c r="J190"/>
  <c r="J159"/>
  <c r="J273"/>
  <c r="J122"/>
  <c r="J226"/>
  <c r="J161"/>
  <c r="BK95"/>
  <c i="4" r="J269"/>
  <c r="J208"/>
  <c r="J154"/>
  <c r="J289"/>
  <c r="J169"/>
  <c r="BK111"/>
  <c r="BK291"/>
  <c r="BK169"/>
  <c r="BK121"/>
  <c r="BK229"/>
  <c r="BK106"/>
  <c i="5" r="BK125"/>
  <c r="J196"/>
  <c r="BK123"/>
  <c r="J165"/>
  <c r="J190"/>
  <c r="BK113"/>
  <c i="6" r="J279"/>
  <c r="J204"/>
  <c r="J136"/>
  <c r="BK92"/>
  <c r="J238"/>
  <c r="J308"/>
  <c r="BK215"/>
  <c r="J142"/>
  <c r="J304"/>
  <c r="BK286"/>
  <c r="BK279"/>
  <c r="J228"/>
  <c r="J119"/>
  <c i="7" r="J116"/>
  <c r="BK126"/>
  <c r="J92"/>
  <c i="8" r="J135"/>
  <c r="J89"/>
  <c r="BK135"/>
  <c i="9" r="J86"/>
  <c i="2" r="BK814"/>
  <c r="BK711"/>
  <c r="J574"/>
  <c r="J519"/>
  <c r="J381"/>
  <c r="BK324"/>
  <c r="J205"/>
  <c r="BK723"/>
  <c r="BK639"/>
  <c r="BK534"/>
  <c r="BK385"/>
  <c r="J245"/>
  <c r="J775"/>
  <c r="BK695"/>
  <c r="J675"/>
  <c r="BK648"/>
  <c r="BK595"/>
  <c r="J521"/>
  <c r="J482"/>
  <c r="BK450"/>
  <c r="J329"/>
  <c r="J212"/>
  <c i="3" r="BK170"/>
  <c r="J119"/>
  <c r="BK252"/>
  <c r="BK194"/>
  <c r="J165"/>
  <c r="J107"/>
  <c r="J204"/>
  <c r="J276"/>
  <c r="BK204"/>
  <c r="BK168"/>
  <c r="J101"/>
  <c i="4" r="J254"/>
  <c r="J206"/>
  <c r="BK128"/>
  <c r="BK283"/>
  <c r="J166"/>
  <c r="BK310"/>
  <c r="J222"/>
  <c r="BK130"/>
  <c r="J285"/>
  <c r="J176"/>
  <c i="5" r="J131"/>
  <c r="J212"/>
  <c r="J134"/>
  <c r="J168"/>
  <c r="J202"/>
  <c r="BK102"/>
  <c i="6" r="J281"/>
  <c r="BK217"/>
  <c r="J157"/>
  <c r="BK304"/>
  <c r="BK173"/>
  <c r="J260"/>
  <c r="BK171"/>
  <c r="BK101"/>
  <c r="BK244"/>
  <c r="BK154"/>
  <c i="7" r="J144"/>
  <c r="BK129"/>
  <c r="BK152"/>
  <c i="8" r="J121"/>
  <c r="BK142"/>
  <c r="J116"/>
  <c r="BK96"/>
  <c i="2" r="J754"/>
  <c r="BK603"/>
  <c r="BK482"/>
  <c r="BK341"/>
  <c r="BK301"/>
  <c r="BK182"/>
  <c r="BK101"/>
  <c r="BK789"/>
  <c r="J592"/>
  <c r="BK540"/>
  <c r="J424"/>
  <c r="BK348"/>
  <c r="J270"/>
  <c r="BK735"/>
  <c r="J609"/>
  <c r="J540"/>
  <c r="J404"/>
  <c r="BK297"/>
  <c r="BK144"/>
  <c r="BK744"/>
  <c r="BK507"/>
  <c r="BK457"/>
  <c r="BK336"/>
  <c r="J264"/>
  <c r="BK129"/>
  <c i="3" r="BK226"/>
  <c r="BK128"/>
  <c r="BK244"/>
  <c r="BK192"/>
  <c r="J163"/>
  <c r="BK85"/>
  <c r="J157"/>
  <c r="J264"/>
  <c r="BK185"/>
  <c r="BK145"/>
  <c i="4" r="BK276"/>
  <c r="J212"/>
  <c r="BK149"/>
  <c r="J307"/>
  <c r="BK182"/>
  <c r="BK99"/>
  <c r="BK259"/>
  <c r="BK140"/>
  <c r="J333"/>
  <c r="J217"/>
  <c i="5" r="BK143"/>
  <c r="J205"/>
  <c r="BK118"/>
  <c r="BK181"/>
  <c r="J188"/>
  <c r="BK115"/>
  <c i="6" r="BK302"/>
  <c r="J207"/>
  <c r="J151"/>
  <c r="BK312"/>
  <c r="BK231"/>
  <c r="BK145"/>
  <c r="BK253"/>
  <c r="J165"/>
  <c r="BK321"/>
  <c r="J234"/>
  <c r="J139"/>
  <c i="7" r="BK154"/>
  <c r="BK135"/>
  <c r="BK107"/>
  <c i="8" r="BK116"/>
  <c r="BK119"/>
  <c r="J126"/>
  <c i="2" l="1" r="T100"/>
  <c r="P110"/>
  <c r="T184"/>
  <c r="R244"/>
  <c r="P263"/>
  <c r="T282"/>
  <c r="R291"/>
  <c r="P300"/>
  <c r="P384"/>
  <c r="BK395"/>
  <c r="J395"/>
  <c r="J72"/>
  <c r="T453"/>
  <c r="BK581"/>
  <c r="J581"/>
  <c r="J74"/>
  <c r="P630"/>
  <c r="P710"/>
  <c r="T763"/>
  <c r="R794"/>
  <c i="3" r="R84"/>
  <c r="R83"/>
  <c r="R82"/>
  <c r="R266"/>
  <c i="4" r="R90"/>
  <c r="R136"/>
  <c r="P184"/>
  <c r="BK238"/>
  <c r="J238"/>
  <c r="J65"/>
  <c r="T265"/>
  <c r="R318"/>
  <c i="5" r="BK91"/>
  <c r="J91"/>
  <c r="J62"/>
  <c r="T151"/>
  <c r="P171"/>
  <c r="P201"/>
  <c i="6" r="P91"/>
  <c r="T91"/>
  <c r="P100"/>
  <c r="BK115"/>
  <c r="J115"/>
  <c r="J64"/>
  <c r="R179"/>
  <c r="P237"/>
  <c r="P289"/>
  <c r="BK311"/>
  <c r="J311"/>
  <c r="J68"/>
  <c r="T311"/>
  <c i="7" r="P88"/>
  <c r="P87"/>
  <c r="P103"/>
  <c r="P122"/>
  <c r="P143"/>
  <c i="8" r="P85"/>
  <c r="P84"/>
  <c r="T85"/>
  <c r="T84"/>
  <c r="R100"/>
  <c r="R99"/>
  <c i="2" r="BK100"/>
  <c r="J100"/>
  <c r="J61"/>
  <c r="BK110"/>
  <c r="J110"/>
  <c r="J62"/>
  <c r="BK184"/>
  <c r="J184"/>
  <c r="J63"/>
  <c r="BK244"/>
  <c r="J244"/>
  <c r="J64"/>
  <c r="R263"/>
  <c r="P282"/>
  <c r="T291"/>
  <c r="BK300"/>
  <c r="J300"/>
  <c r="J70"/>
  <c r="BK384"/>
  <c r="J384"/>
  <c r="J71"/>
  <c r="R395"/>
  <c r="R453"/>
  <c r="P581"/>
  <c r="R630"/>
  <c r="R710"/>
  <c r="BK763"/>
  <c r="J763"/>
  <c r="J77"/>
  <c r="T794"/>
  <c i="3" r="P84"/>
  <c r="P83"/>
  <c r="P82"/>
  <c i="1" r="AU56"/>
  <c i="3" r="P266"/>
  <c i="4" r="BK90"/>
  <c r="J90"/>
  <c r="J62"/>
  <c r="BK136"/>
  <c r="J136"/>
  <c r="J63"/>
  <c r="T184"/>
  <c r="P238"/>
  <c r="P265"/>
  <c r="P318"/>
  <c i="5" r="R91"/>
  <c r="R151"/>
  <c r="T171"/>
  <c r="R201"/>
  <c i="6" r="BK91"/>
  <c r="J91"/>
  <c r="J61"/>
  <c r="R91"/>
  <c r="R100"/>
  <c r="T115"/>
  <c r="P179"/>
  <c r="R237"/>
  <c i="7" r="T88"/>
  <c r="T87"/>
  <c r="T103"/>
  <c r="T122"/>
  <c r="R143"/>
  <c i="8" r="BK85"/>
  <c r="J85"/>
  <c r="J61"/>
  <c r="R85"/>
  <c r="R84"/>
  <c r="R83"/>
  <c r="P100"/>
  <c r="P99"/>
  <c i="2" r="P100"/>
  <c r="T110"/>
  <c r="P184"/>
  <c r="P244"/>
  <c r="BK263"/>
  <c r="J263"/>
  <c r="J67"/>
  <c r="BK282"/>
  <c r="J282"/>
  <c r="J68"/>
  <c r="BK291"/>
  <c r="J291"/>
  <c r="J69"/>
  <c r="T300"/>
  <c r="T384"/>
  <c r="T395"/>
  <c r="P453"/>
  <c r="R581"/>
  <c r="BK630"/>
  <c r="J630"/>
  <c r="J75"/>
  <c r="T710"/>
  <c r="R763"/>
  <c r="P794"/>
  <c i="3" r="BK84"/>
  <c r="J84"/>
  <c r="J61"/>
  <c r="BK266"/>
  <c r="J266"/>
  <c r="J62"/>
  <c i="4" r="P90"/>
  <c r="T136"/>
  <c r="BK184"/>
  <c r="J184"/>
  <c r="J64"/>
  <c r="T238"/>
  <c r="R265"/>
  <c r="T318"/>
  <c i="5" r="P91"/>
  <c r="BK151"/>
  <c r="J151"/>
  <c r="J63"/>
  <c r="BK171"/>
  <c r="J171"/>
  <c r="J64"/>
  <c r="BK201"/>
  <c r="J201"/>
  <c r="J65"/>
  <c i="6" r="R115"/>
  <c r="BK179"/>
  <c r="J179"/>
  <c r="J65"/>
  <c r="BK237"/>
  <c r="J237"/>
  <c r="J66"/>
  <c r="BK289"/>
  <c r="J289"/>
  <c r="J67"/>
  <c r="T289"/>
  <c r="R311"/>
  <c i="7" r="BK88"/>
  <c r="J88"/>
  <c r="J61"/>
  <c r="BK103"/>
  <c r="BK122"/>
  <c r="J122"/>
  <c r="J64"/>
  <c r="BK143"/>
  <c r="J143"/>
  <c r="J65"/>
  <c i="2" r="R100"/>
  <c r="R110"/>
  <c r="R184"/>
  <c r="T244"/>
  <c r="T263"/>
  <c r="R282"/>
  <c r="P291"/>
  <c r="R300"/>
  <c r="R384"/>
  <c r="P395"/>
  <c r="BK453"/>
  <c r="J453"/>
  <c r="J73"/>
  <c r="T581"/>
  <c r="T630"/>
  <c r="BK710"/>
  <c r="J710"/>
  <c r="J76"/>
  <c r="P763"/>
  <c r="BK794"/>
  <c r="J794"/>
  <c r="J78"/>
  <c i="3" r="T84"/>
  <c r="T83"/>
  <c r="T82"/>
  <c r="T266"/>
  <c i="4" r="T90"/>
  <c r="T88"/>
  <c r="T87"/>
  <c r="P136"/>
  <c r="R184"/>
  <c r="R238"/>
  <c r="BK265"/>
  <c r="J265"/>
  <c r="J66"/>
  <c r="BK318"/>
  <c r="J318"/>
  <c r="J67"/>
  <c i="5" r="T91"/>
  <c r="P151"/>
  <c r="R171"/>
  <c r="T201"/>
  <c i="6" r="BK100"/>
  <c r="J100"/>
  <c r="J62"/>
  <c r="T100"/>
  <c r="P115"/>
  <c r="P114"/>
  <c r="T179"/>
  <c r="T237"/>
  <c r="R289"/>
  <c r="P311"/>
  <c i="7" r="R88"/>
  <c r="R87"/>
  <c r="R103"/>
  <c r="R122"/>
  <c r="T143"/>
  <c i="8" r="BK100"/>
  <c r="J100"/>
  <c r="J63"/>
  <c r="T100"/>
  <c r="T99"/>
  <c i="9" r="BK81"/>
  <c r="J81"/>
  <c r="J60"/>
  <c r="P81"/>
  <c r="P80"/>
  <c i="1" r="AU62"/>
  <c i="9" r="R81"/>
  <c r="R80"/>
  <c r="T81"/>
  <c r="T80"/>
  <c i="7" r="BK160"/>
  <c r="J160"/>
  <c r="J66"/>
  <c i="2" r="BK258"/>
  <c r="J258"/>
  <c r="J65"/>
  <c i="6" r="BK324"/>
  <c r="J324"/>
  <c r="J69"/>
  <c i="9" r="E48"/>
  <c r="F55"/>
  <c i="8" r="BK84"/>
  <c r="J84"/>
  <c r="J60"/>
  <c i="9" r="BE84"/>
  <c r="BE86"/>
  <c r="J52"/>
  <c r="BE82"/>
  <c r="BE88"/>
  <c i="7" r="J103"/>
  <c r="J63"/>
  <c i="8" r="F55"/>
  <c r="BE101"/>
  <c r="BE104"/>
  <c r="BE106"/>
  <c r="BE114"/>
  <c r="BE116"/>
  <c r="BE119"/>
  <c r="BE145"/>
  <c r="BE152"/>
  <c r="E73"/>
  <c r="BE89"/>
  <c r="BE92"/>
  <c r="BE112"/>
  <c r="BE126"/>
  <c r="BE132"/>
  <c r="BE140"/>
  <c r="BE148"/>
  <c r="J52"/>
  <c r="BE96"/>
  <c r="BE121"/>
  <c r="BE150"/>
  <c r="BE86"/>
  <c r="BE109"/>
  <c r="BE124"/>
  <c r="BE129"/>
  <c r="BE135"/>
  <c r="BE138"/>
  <c r="BE142"/>
  <c i="7" r="F55"/>
  <c r="BE110"/>
  <c r="BE113"/>
  <c r="BE129"/>
  <c r="BE147"/>
  <c i="6" r="BK90"/>
  <c r="J90"/>
  <c r="J60"/>
  <c i="7" r="E48"/>
  <c r="J80"/>
  <c r="BE116"/>
  <c r="BE119"/>
  <c r="BE123"/>
  <c r="BE126"/>
  <c r="BE131"/>
  <c r="BE133"/>
  <c r="BE135"/>
  <c r="BE144"/>
  <c r="BE149"/>
  <c r="BE89"/>
  <c r="BE92"/>
  <c r="BE95"/>
  <c r="BE99"/>
  <c r="BE107"/>
  <c r="BE140"/>
  <c r="BE152"/>
  <c r="BE154"/>
  <c r="BE157"/>
  <c r="BE161"/>
  <c r="BE104"/>
  <c r="BE137"/>
  <c i="6" r="E48"/>
  <c r="F55"/>
  <c r="J83"/>
  <c r="BE96"/>
  <c r="BE101"/>
  <c r="BE104"/>
  <c r="BE119"/>
  <c r="BE139"/>
  <c r="BE186"/>
  <c r="BE192"/>
  <c r="BE195"/>
  <c r="BE201"/>
  <c r="BE207"/>
  <c r="BE210"/>
  <c r="BE213"/>
  <c r="BE215"/>
  <c r="BE217"/>
  <c r="BE226"/>
  <c r="BE255"/>
  <c r="BE258"/>
  <c r="BE271"/>
  <c r="BE299"/>
  <c r="BE302"/>
  <c r="BE304"/>
  <c r="BE315"/>
  <c r="BE319"/>
  <c r="BE321"/>
  <c r="BE325"/>
  <c r="BE111"/>
  <c r="BE116"/>
  <c r="BE125"/>
  <c r="BE128"/>
  <c r="BE142"/>
  <c r="BE154"/>
  <c r="BE157"/>
  <c r="BE198"/>
  <c r="BE223"/>
  <c r="BE231"/>
  <c r="BE234"/>
  <c r="BE241"/>
  <c r="BE244"/>
  <c r="BE248"/>
  <c r="BE260"/>
  <c r="BE262"/>
  <c r="BE264"/>
  <c r="BE268"/>
  <c r="BE277"/>
  <c r="BE281"/>
  <c r="BE286"/>
  <c r="BE290"/>
  <c r="BE293"/>
  <c r="BE296"/>
  <c r="BE306"/>
  <c r="BE308"/>
  <c r="BE312"/>
  <c r="BE92"/>
  <c r="BE131"/>
  <c r="BE134"/>
  <c r="BE159"/>
  <c r="BE161"/>
  <c r="BE163"/>
  <c r="BE167"/>
  <c r="BE169"/>
  <c r="BE180"/>
  <c r="BE183"/>
  <c r="BE204"/>
  <c r="BE220"/>
  <c r="BE251"/>
  <c r="BE266"/>
  <c r="BE274"/>
  <c r="BE279"/>
  <c r="BE284"/>
  <c r="BE317"/>
  <c r="BE107"/>
  <c r="BE122"/>
  <c r="BE136"/>
  <c r="BE145"/>
  <c r="BE148"/>
  <c r="BE151"/>
  <c r="BE165"/>
  <c r="BE171"/>
  <c r="BE173"/>
  <c r="BE176"/>
  <c r="BE189"/>
  <c r="BE228"/>
  <c r="BE238"/>
  <c r="BE246"/>
  <c r="BE253"/>
  <c i="5" r="J52"/>
  <c r="E75"/>
  <c r="BE92"/>
  <c r="BE95"/>
  <c r="BE123"/>
  <c r="BE131"/>
  <c r="BE140"/>
  <c r="BE152"/>
  <c r="BE162"/>
  <c r="BE165"/>
  <c r="BE175"/>
  <c r="BE184"/>
  <c r="BE190"/>
  <c r="BE212"/>
  <c r="F55"/>
  <c r="BE104"/>
  <c r="BE128"/>
  <c r="BE143"/>
  <c r="BE149"/>
  <c r="BE157"/>
  <c r="BE160"/>
  <c r="BE172"/>
  <c r="BE188"/>
  <c r="BE196"/>
  <c r="BE199"/>
  <c r="BE202"/>
  <c r="BE208"/>
  <c r="BE99"/>
  <c r="BE102"/>
  <c r="BE106"/>
  <c r="BE108"/>
  <c r="BE110"/>
  <c r="BE113"/>
  <c r="BE118"/>
  <c r="BE125"/>
  <c r="BE137"/>
  <c r="BE155"/>
  <c r="BE168"/>
  <c r="BE177"/>
  <c r="BE179"/>
  <c r="BE181"/>
  <c r="BE186"/>
  <c r="BE193"/>
  <c r="BE205"/>
  <c r="BE87"/>
  <c r="BE97"/>
  <c r="BE115"/>
  <c r="BE120"/>
  <c r="BE134"/>
  <c r="BE146"/>
  <c i="4" r="E48"/>
  <c r="F55"/>
  <c r="BE96"/>
  <c r="BE99"/>
  <c r="BE109"/>
  <c r="BE111"/>
  <c r="BE114"/>
  <c r="BE121"/>
  <c r="BE128"/>
  <c r="BE142"/>
  <c r="BE149"/>
  <c r="BE154"/>
  <c r="BE156"/>
  <c r="BE159"/>
  <c r="BE161"/>
  <c r="BE164"/>
  <c r="BE169"/>
  <c r="BE174"/>
  <c r="BE185"/>
  <c r="BE190"/>
  <c r="BE195"/>
  <c r="BE198"/>
  <c r="BE202"/>
  <c r="BE210"/>
  <c r="BE217"/>
  <c r="BE235"/>
  <c r="BE248"/>
  <c r="BE259"/>
  <c r="BE263"/>
  <c r="BE271"/>
  <c r="BE274"/>
  <c r="BE295"/>
  <c r="BE305"/>
  <c r="BE307"/>
  <c r="BE313"/>
  <c r="BE319"/>
  <c r="J52"/>
  <c r="BE104"/>
  <c r="BE133"/>
  <c r="BE147"/>
  <c r="BE176"/>
  <c r="BE179"/>
  <c r="BE182"/>
  <c r="BE193"/>
  <c r="BE200"/>
  <c r="BE206"/>
  <c r="BE208"/>
  <c r="BE212"/>
  <c r="BE219"/>
  <c r="BE222"/>
  <c r="BE227"/>
  <c r="BE229"/>
  <c r="BE232"/>
  <c r="BE239"/>
  <c r="BE245"/>
  <c r="BE261"/>
  <c r="BE266"/>
  <c r="BE276"/>
  <c r="BE283"/>
  <c r="BE327"/>
  <c r="BE333"/>
  <c r="BE94"/>
  <c r="BE106"/>
  <c r="BE116"/>
  <c r="BE119"/>
  <c r="BE124"/>
  <c r="BE140"/>
  <c r="BE144"/>
  <c r="BE188"/>
  <c r="BE214"/>
  <c r="BE242"/>
  <c r="BE251"/>
  <c r="BE254"/>
  <c r="BE257"/>
  <c r="BE281"/>
  <c r="BE285"/>
  <c r="BE302"/>
  <c r="BE310"/>
  <c r="BE316"/>
  <c r="BE323"/>
  <c r="BE330"/>
  <c r="BE91"/>
  <c r="BE101"/>
  <c r="BE126"/>
  <c r="BE130"/>
  <c r="BE137"/>
  <c r="BE151"/>
  <c r="BE166"/>
  <c r="BE171"/>
  <c r="BE204"/>
  <c r="BE225"/>
  <c r="BE269"/>
  <c r="BE279"/>
  <c r="BE289"/>
  <c r="BE291"/>
  <c r="BE297"/>
  <c r="BE300"/>
  <c i="2" r="BK99"/>
  <c i="3" r="E48"/>
  <c r="F55"/>
  <c r="BE101"/>
  <c r="BE104"/>
  <c r="BE116"/>
  <c r="BE134"/>
  <c r="BE152"/>
  <c r="BE165"/>
  <c r="BE176"/>
  <c r="BE204"/>
  <c r="BE220"/>
  <c r="BE222"/>
  <c r="BE229"/>
  <c r="BE234"/>
  <c r="BE241"/>
  <c r="BE254"/>
  <c r="BE256"/>
  <c r="BE259"/>
  <c r="BE267"/>
  <c r="BE273"/>
  <c r="BE85"/>
  <c r="BE95"/>
  <c r="BE110"/>
  <c r="BE154"/>
  <c r="BE183"/>
  <c r="BE188"/>
  <c r="BE194"/>
  <c r="BE206"/>
  <c r="BE209"/>
  <c r="BE224"/>
  <c r="BE226"/>
  <c r="BE231"/>
  <c r="BE239"/>
  <c r="BE249"/>
  <c r="BE252"/>
  <c r="BE262"/>
  <c r="BE276"/>
  <c r="BE278"/>
  <c r="J52"/>
  <c r="BE88"/>
  <c r="BE98"/>
  <c r="BE119"/>
  <c r="BE128"/>
  <c r="BE131"/>
  <c r="BE137"/>
  <c r="BE140"/>
  <c r="BE143"/>
  <c r="BE148"/>
  <c r="BE150"/>
  <c r="BE159"/>
  <c r="BE161"/>
  <c r="BE172"/>
  <c r="BE179"/>
  <c r="BE201"/>
  <c r="BE211"/>
  <c r="BE218"/>
  <c r="BE244"/>
  <c r="BE281"/>
  <c r="BE284"/>
  <c r="BE287"/>
  <c r="BE90"/>
  <c r="BE93"/>
  <c r="BE107"/>
  <c r="BE113"/>
  <c r="BE122"/>
  <c r="BE125"/>
  <c r="BE145"/>
  <c r="BE157"/>
  <c r="BE163"/>
  <c r="BE168"/>
  <c r="BE170"/>
  <c r="BE174"/>
  <c r="BE181"/>
  <c r="BE185"/>
  <c r="BE190"/>
  <c r="BE192"/>
  <c r="BE196"/>
  <c r="BE199"/>
  <c r="BE214"/>
  <c r="BE216"/>
  <c r="BE236"/>
  <c r="BE246"/>
  <c r="BE264"/>
  <c r="BE270"/>
  <c i="2" r="E88"/>
  <c r="BE114"/>
  <c r="BE123"/>
  <c r="BE144"/>
  <c r="BE160"/>
  <c r="BE176"/>
  <c r="BE180"/>
  <c r="BE200"/>
  <c r="BE251"/>
  <c r="BE255"/>
  <c r="BE279"/>
  <c r="BE283"/>
  <c r="BE297"/>
  <c r="BE301"/>
  <c r="BE316"/>
  <c r="BE321"/>
  <c r="BE348"/>
  <c r="BE352"/>
  <c r="BE354"/>
  <c r="BE356"/>
  <c r="BE377"/>
  <c r="BE381"/>
  <c r="BE396"/>
  <c r="BE435"/>
  <c r="BE440"/>
  <c r="BE445"/>
  <c r="BE498"/>
  <c r="BE534"/>
  <c r="BE540"/>
  <c r="BE542"/>
  <c r="BE574"/>
  <c r="BE582"/>
  <c r="BE603"/>
  <c r="BE606"/>
  <c r="BE612"/>
  <c r="BE627"/>
  <c r="BE639"/>
  <c r="BE669"/>
  <c r="BE704"/>
  <c r="BE711"/>
  <c r="BE720"/>
  <c r="BE723"/>
  <c r="BE742"/>
  <c r="BE744"/>
  <c r="BE748"/>
  <c r="BE751"/>
  <c r="BE754"/>
  <c r="BE757"/>
  <c r="BE760"/>
  <c r="BE781"/>
  <c r="BE789"/>
  <c r="F55"/>
  <c r="J92"/>
  <c r="BE111"/>
  <c r="BE120"/>
  <c r="BE126"/>
  <c r="BE129"/>
  <c r="BE154"/>
  <c r="BE169"/>
  <c r="BE188"/>
  <c r="BE197"/>
  <c r="BE205"/>
  <c r="BE207"/>
  <c r="BE233"/>
  <c r="BE248"/>
  <c r="BE264"/>
  <c r="BE306"/>
  <c r="BE311"/>
  <c r="BE324"/>
  <c r="BE326"/>
  <c r="BE331"/>
  <c r="BE339"/>
  <c r="BE341"/>
  <c r="BE345"/>
  <c r="BE350"/>
  <c r="BE366"/>
  <c r="BE375"/>
  <c r="BE389"/>
  <c r="BE392"/>
  <c r="BE404"/>
  <c r="BE424"/>
  <c r="BE454"/>
  <c r="BE459"/>
  <c r="BE475"/>
  <c r="BE487"/>
  <c r="BE492"/>
  <c r="BE500"/>
  <c r="BE502"/>
  <c r="BE504"/>
  <c r="BE507"/>
  <c r="BE509"/>
  <c r="BE519"/>
  <c r="BE556"/>
  <c r="BE559"/>
  <c r="BE571"/>
  <c r="BE578"/>
  <c r="BE592"/>
  <c r="BE595"/>
  <c r="BE598"/>
  <c r="BE642"/>
  <c r="BE675"/>
  <c r="BE701"/>
  <c r="BE707"/>
  <c r="BE732"/>
  <c r="BE735"/>
  <c r="BE738"/>
  <c r="BE775"/>
  <c r="BE795"/>
  <c r="BE138"/>
  <c r="BE148"/>
  <c r="BE182"/>
  <c r="BE210"/>
  <c r="BE218"/>
  <c r="BE223"/>
  <c r="BE228"/>
  <c r="BE237"/>
  <c r="BE245"/>
  <c r="BE270"/>
  <c r="BE292"/>
  <c r="BE329"/>
  <c r="BE334"/>
  <c r="BE336"/>
  <c r="BE373"/>
  <c r="BE379"/>
  <c r="BE385"/>
  <c r="BE400"/>
  <c r="BE409"/>
  <c r="BE416"/>
  <c r="BE421"/>
  <c r="BE432"/>
  <c r="BE450"/>
  <c r="BE457"/>
  <c r="BE464"/>
  <c r="BE468"/>
  <c r="BE470"/>
  <c r="BE477"/>
  <c r="BE480"/>
  <c r="BE482"/>
  <c r="BE521"/>
  <c r="BE526"/>
  <c r="BE530"/>
  <c r="BE546"/>
  <c r="BE549"/>
  <c r="BE562"/>
  <c r="BE565"/>
  <c r="BE609"/>
  <c r="BE620"/>
  <c r="BE631"/>
  <c r="BE645"/>
  <c r="BE661"/>
  <c r="BE665"/>
  <c r="BE672"/>
  <c r="BE689"/>
  <c r="BE692"/>
  <c r="BE717"/>
  <c r="BE764"/>
  <c r="BE767"/>
  <c r="BE799"/>
  <c r="BE802"/>
  <c r="BE805"/>
  <c r="BE808"/>
  <c r="BE811"/>
  <c r="BE814"/>
  <c r="BE817"/>
  <c r="BE101"/>
  <c r="BE106"/>
  <c r="BE185"/>
  <c r="BE202"/>
  <c r="BE212"/>
  <c r="BE259"/>
  <c r="BE273"/>
  <c r="BE276"/>
  <c r="BE288"/>
  <c r="BE343"/>
  <c r="BE361"/>
  <c r="BE371"/>
  <c r="BE472"/>
  <c r="BE485"/>
  <c r="BE490"/>
  <c r="BE496"/>
  <c r="BE512"/>
  <c r="BE514"/>
  <c r="BE517"/>
  <c r="BE538"/>
  <c r="BE553"/>
  <c r="BE568"/>
  <c r="BE576"/>
  <c r="BE589"/>
  <c r="BE616"/>
  <c r="BE648"/>
  <c r="BE654"/>
  <c r="BE681"/>
  <c r="BE695"/>
  <c r="BE698"/>
  <c r="BE792"/>
  <c i="4" r="F37"/>
  <c i="1" r="BD57"/>
  <c i="5" r="F35"/>
  <c i="1" r="BB58"/>
  <c i="7" r="J34"/>
  <c i="1" r="AW60"/>
  <c i="7" r="F36"/>
  <c i="1" r="BC60"/>
  <c i="8" r="F35"/>
  <c i="1" r="BB61"/>
  <c i="3" r="F34"/>
  <c i="1" r="BA56"/>
  <c i="4" r="F35"/>
  <c i="1" r="BB57"/>
  <c i="9" r="F37"/>
  <c i="1" r="BD62"/>
  <c i="2" r="F35"/>
  <c i="1" r="BB55"/>
  <c i="6" r="F35"/>
  <c i="1" r="BB59"/>
  <c i="3" r="F37"/>
  <c i="1" r="BD56"/>
  <c i="6" r="F37"/>
  <c i="1" r="BD59"/>
  <c i="8" r="F34"/>
  <c i="1" r="BA61"/>
  <c i="2" r="F34"/>
  <c i="1" r="BA55"/>
  <c i="4" r="F36"/>
  <c i="1" r="BC57"/>
  <c i="8" r="F37"/>
  <c i="1" r="BD61"/>
  <c i="3" r="F35"/>
  <c i="1" r="BB56"/>
  <c i="7" r="F34"/>
  <c i="1" r="BA60"/>
  <c i="9" r="J34"/>
  <c i="1" r="AW62"/>
  <c i="9" r="F34"/>
  <c i="1" r="BA62"/>
  <c i="2" r="F37"/>
  <c i="1" r="BD55"/>
  <c i="2" r="J34"/>
  <c i="1" r="AW55"/>
  <c i="5" r="J34"/>
  <c i="1" r="AW58"/>
  <c i="6" r="F36"/>
  <c i="1" r="BC59"/>
  <c i="6" r="J34"/>
  <c i="1" r="AW59"/>
  <c i="7" r="F35"/>
  <c i="1" r="BB60"/>
  <c i="8" r="F36"/>
  <c i="1" r="BC61"/>
  <c i="3" r="F36"/>
  <c i="1" r="BC56"/>
  <c i="7" r="F37"/>
  <c i="1" r="BD60"/>
  <c i="8" r="J34"/>
  <c i="1" r="AW61"/>
  <c i="9" r="F36"/>
  <c i="1" r="BC62"/>
  <c i="2" r="F36"/>
  <c i="1" r="BC55"/>
  <c i="5" r="F34"/>
  <c i="1" r="BA58"/>
  <c i="6" r="F34"/>
  <c i="1" r="BA59"/>
  <c i="4" r="J34"/>
  <c i="1" r="AW57"/>
  <c i="3" r="J34"/>
  <c i="1" r="AW56"/>
  <c i="4" r="F34"/>
  <c i="1" r="BA57"/>
  <c i="5" r="F36"/>
  <c i="1" r="BC58"/>
  <c i="5" r="F37"/>
  <c i="1" r="BD58"/>
  <c i="9" r="F35"/>
  <c i="1" r="BB62"/>
  <c i="7" l="1" r="R102"/>
  <c r="BK102"/>
  <c r="J102"/>
  <c r="J62"/>
  <c i="2" r="P99"/>
  <c r="T99"/>
  <c i="5" r="T90"/>
  <c r="T86"/>
  <c r="T85"/>
  <c i="2" r="R99"/>
  <c i="7" r="T102"/>
  <c r="T86"/>
  <c i="8" r="T83"/>
  <c i="7" r="P102"/>
  <c i="6" r="T90"/>
  <c i="4" r="R88"/>
  <c r="R87"/>
  <c i="2" r="T262"/>
  <c i="5" r="P90"/>
  <c r="P86"/>
  <c r="P85"/>
  <c i="1" r="AU58"/>
  <c i="4" r="P88"/>
  <c r="P87"/>
  <c i="1" r="AU57"/>
  <c i="6" r="T114"/>
  <c i="5" r="R90"/>
  <c r="R86"/>
  <c r="R85"/>
  <c i="2" r="R262"/>
  <c i="6" r="P90"/>
  <c r="P89"/>
  <c i="1" r="AU59"/>
  <c i="2" r="P262"/>
  <c i="7" r="R86"/>
  <c i="6" r="R114"/>
  <c r="R90"/>
  <c i="8" r="P83"/>
  <c i="1" r="AU61"/>
  <c i="7" r="P86"/>
  <c i="1" r="AU60"/>
  <c i="5" r="BK90"/>
  <c r="J90"/>
  <c r="J61"/>
  <c i="6" r="BK114"/>
  <c r="J114"/>
  <c r="J63"/>
  <c i="2" r="BK262"/>
  <c r="J262"/>
  <c r="J66"/>
  <c i="8" r="BK99"/>
  <c r="J99"/>
  <c r="J62"/>
  <c i="3" r="BK83"/>
  <c r="J83"/>
  <c r="J60"/>
  <c i="4" r="BK88"/>
  <c r="J88"/>
  <c r="J60"/>
  <c i="7" r="BK87"/>
  <c r="J87"/>
  <c r="J60"/>
  <c i="9" r="BK80"/>
  <c r="J80"/>
  <c r="J59"/>
  <c i="8" r="BK83"/>
  <c r="J83"/>
  <c r="J59"/>
  <c i="6" r="BK89"/>
  <c r="J89"/>
  <c r="J59"/>
  <c i="2" r="J99"/>
  <c r="J60"/>
  <c i="1" r="BC54"/>
  <c r="AY54"/>
  <c i="8" r="J33"/>
  <c i="1" r="AV61"/>
  <c r="AT61"/>
  <c i="4" r="J33"/>
  <c i="1" r="AV57"/>
  <c r="AT57"/>
  <c i="6" r="F33"/>
  <c i="1" r="AZ59"/>
  <c i="5" r="J33"/>
  <c i="1" r="AV58"/>
  <c r="AT58"/>
  <c i="8" r="F33"/>
  <c i="1" r="AZ61"/>
  <c i="2" r="F33"/>
  <c i="1" r="AZ55"/>
  <c r="BD54"/>
  <c r="W33"/>
  <c r="BB54"/>
  <c r="W31"/>
  <c i="3" r="F33"/>
  <c i="1" r="AZ56"/>
  <c i="5" r="F33"/>
  <c i="1" r="AZ58"/>
  <c i="7" r="J33"/>
  <c i="1" r="AV60"/>
  <c r="AT60"/>
  <c i="9" r="F33"/>
  <c i="1" r="AZ62"/>
  <c r="BA54"/>
  <c r="W30"/>
  <c i="3" r="J33"/>
  <c i="1" r="AV56"/>
  <c r="AT56"/>
  <c i="4" r="F33"/>
  <c i="1" r="AZ57"/>
  <c i="6" r="J33"/>
  <c i="1" r="AV59"/>
  <c r="AT59"/>
  <c i="9" r="J33"/>
  <c i="1" r="AV62"/>
  <c r="AT62"/>
  <c i="2" r="J33"/>
  <c i="1" r="AV55"/>
  <c r="AT55"/>
  <c i="7" r="F33"/>
  <c i="1" r="AZ60"/>
  <c i="2" l="1" r="R98"/>
  <c i="6" r="T89"/>
  <c i="2" r="T98"/>
  <c r="P98"/>
  <c i="1" r="AU55"/>
  <c i="6" r="R89"/>
  <c i="4" r="BK87"/>
  <c r="J87"/>
  <c r="J59"/>
  <c i="2" r="BK98"/>
  <c r="J98"/>
  <c i="3" r="BK82"/>
  <c r="J82"/>
  <c r="J59"/>
  <c i="7" r="BK86"/>
  <c r="J86"/>
  <c i="5" r="BK86"/>
  <c r="BK85"/>
  <c r="J85"/>
  <c r="J59"/>
  <c i="1" r="AX54"/>
  <c i="8" r="J30"/>
  <c i="1" r="AG61"/>
  <c r="AN61"/>
  <c i="6" r="J30"/>
  <c i="1" r="AG59"/>
  <c r="W32"/>
  <c i="7" r="J30"/>
  <c i="1" r="AG60"/>
  <c i="2" r="J30"/>
  <c i="1" r="AG55"/>
  <c r="AW54"/>
  <c r="AK30"/>
  <c r="AU54"/>
  <c i="9" r="J30"/>
  <c i="1" r="AG62"/>
  <c r="AZ54"/>
  <c r="AV54"/>
  <c r="AK29"/>
  <c i="7" l="1" r="J39"/>
  <c i="2" r="J39"/>
  <c i="9" r="J39"/>
  <c i="7" r="J59"/>
  <c i="2" r="J59"/>
  <c i="5" r="J86"/>
  <c r="J60"/>
  <c i="8" r="J39"/>
  <c i="6" r="J39"/>
  <c i="1" r="AN59"/>
  <c r="AN55"/>
  <c r="AN60"/>
  <c r="AN62"/>
  <c i="3" r="J30"/>
  <c i="1" r="AG56"/>
  <c i="5" r="J30"/>
  <c i="1" r="AG58"/>
  <c r="W29"/>
  <c i="4" r="J30"/>
  <c i="1" r="AG57"/>
  <c r="AT54"/>
  <c i="4" l="1" r="J39"/>
  <c i="5" r="J39"/>
  <c i="3" r="J39"/>
  <c i="1" r="AN57"/>
  <c r="AN56"/>
  <c r="AN58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<sst xmlns="http://schemas.openxmlformats.org/spreadsheetml/2006/main">
  <si>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</si>
  <si>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</si>
  <si>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</si>
  <si>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</si>
  <si>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</si>
  <si>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{95d0d596-0c9b-4f4c-a559-54881299ab66}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</si>
  <si>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</si>
  <si>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</si>
  <si>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</si>
  <si>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</si>
  <si>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</si>
  <si>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</si>
  <si>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</si>
  <si>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</si>
  <si>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250501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</si>
  <si>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</si>
  <si>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</si>
  <si>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KKN a.s.Objekt B-1.NP angiologická ambulance</t>
  </si>
  <si>
    <t>KSO:</t>
  </si>
  <si>
    <t/>
  </si>
  <si>
    <t>CC-CZ:</t>
  </si>
  <si>
    <t>Místo:</t>
  </si>
  <si>
    <t>Karlovy Vary</t>
  </si>
  <si>
    <t>Datum:</t>
  </si>
  <si>
    <t>14. 5. 2025</t>
  </si>
  <si>
    <t>Zadavatel:</t>
  </si>
  <si>
    <t>IČ:</t>
  </si>
  <si>
    <t>KKN a.s.nem.Karlovy Vary,Bezručova 19,Karlovy Vary</t>
  </si>
  <si>
    <t>DIČ:</t>
  </si>
  <si>
    <t>Účastník:</t>
  </si>
  <si>
    <t>Vyplň údaj</t>
  </si>
  <si>
    <t>Projektant:</t>
  </si>
  <si>
    <t>Jan Sobotka,Kynšperk n.O.</t>
  </si>
  <si>
    <t>True</t>
  </si>
  <si>
    <t>Zpracovatel:</t>
  </si>
  <si>
    <t>15707431</t>
  </si>
  <si>
    <t>Ing.Jana Handšuhová Smutná</t>
  </si>
  <si>
    <t>CZ5857250003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</si>
  <si>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</si>
  <si>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</si>
  <si>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</si>
  <si>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</si>
  <si>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</si>
  <si>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</si>
  <si>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</si>
  <si>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</si>
  <si>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</si>
  <si>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</si>
  <si>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</si>
  <si>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</si>
  <si>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</si>
  <si>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</si>
  <si>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</si>
  <si>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</si>
  <si>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</si>
  <si>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</si>
  <si>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</si>
  <si>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</si>
  <si>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</si>
  <si>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</si>
  <si>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</si>
  <si>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</si>
  <si>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</si>
  <si>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</si>
  <si>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</si>
  <si>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</si>
  <si>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</si>
  <si>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</si>
  <si>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</si>
  <si>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</si>
  <si>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</si>
  <si>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</si>
  <si>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</si>
  <si>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</si>
  <si>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</si>
  <si>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</si>
  <si>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</si>
  <si>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</si>
  <si>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</si>
  <si>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</si>
  <si>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</si>
  <si>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</si>
  <si>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</si>
  <si>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{9eeb595d-9310-41af-8a17-1608d00f01f9}</t>
  </si>
  <si>
    <t>2</t>
  </si>
  <si>
    <t>02</t>
  </si>
  <si>
    <t>Silnoproudá elektroinstalace</t>
  </si>
  <si>
    <t>{92165e5e-8116-4bca-916c-5358886b8e41}</t>
  </si>
  <si>
    <t>03</t>
  </si>
  <si>
    <t>Slaboproudá elektrotechnika</t>
  </si>
  <si>
    <t>{42142703-85a9-4839-8205-839f61459111}</t>
  </si>
  <si>
    <t>04</t>
  </si>
  <si>
    <t>Elektrická požární signalizace</t>
  </si>
  <si>
    <t>{9292ea80-cc09-4e16-8582-98ec28e1c4cb}</t>
  </si>
  <si>
    <t>05</t>
  </si>
  <si>
    <t>Zdravotně technické instalace</t>
  </si>
  <si>
    <t>{754a0f18-0045-425e-bad3-09d151ecf6ae}</t>
  </si>
  <si>
    <t>06</t>
  </si>
  <si>
    <t>Ústřední vytápění</t>
  </si>
  <si>
    <t>{88e93cd4-c42d-4a92-b3e7-89229c70c455}</t>
  </si>
  <si>
    <t>07</t>
  </si>
  <si>
    <t>Vzduchotechnika</t>
  </si>
  <si>
    <t>{cdfbf167-a03a-45ac-80e0-6295fd3f5482}</t>
  </si>
  <si>
    <t>VRN</t>
  </si>
  <si>
    <t>Ostatní a vedlejší náklady</t>
  </si>
  <si>
    <t>VON</t>
  </si>
  <si>
    <t>{e183129e-eac0-4cee-b3d3-6ec00eb8c26a}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</si>
  <si>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</si>
  <si>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</si>
  <si>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</si>
  <si>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</si>
  <si>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</si>
  <si>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</si>
  <si>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</si>
  <si>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</si>
  <si>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</si>
  <si>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</si>
  <si>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</si>
  <si>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</si>
  <si>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</si>
  <si>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</si>
  <si>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</si>
  <si>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</si>
  <si>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</si>
  <si>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</si>
  <si>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</si>
  <si>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</si>
  <si>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</si>
  <si>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</si>
  <si>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</si>
  <si>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</si>
  <si>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</si>
  <si>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</si>
  <si>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</si>
  <si>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</si>
  <si>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</si>
  <si>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</si>
  <si>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</si>
  <si>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</si>
  <si>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</si>
  <si>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</si>
  <si>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</si>
  <si>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</si>
  <si>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</si>
  <si>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</si>
  <si>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</si>
  <si>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</si>
  <si>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</si>
  <si>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</si>
  <si>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</si>
  <si>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</si>
  <si>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</si>
  <si>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</si>
  <si>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</si>
  <si>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</si>
  <si>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CS ÚRS 2025 01</t>
  </si>
  <si>
    <t>4</t>
  </si>
  <si>
    <t>1324393704</t>
  </si>
  <si>
    <t>PP</t>
  </si>
  <si>
    <t>Válcované nosníky dodatečně osazované do připravených otvorů bez zazdění hlav do č. 12</t>
  </si>
  <si>
    <t>Online PSC</t>
  </si>
  <si>
    <t>https://podminky.urs.cz/item/CS_URS_2025_01/317944321</t>
  </si>
  <si>
    <t>VV</t>
  </si>
  <si>
    <t>"D.1.1.2.2"</t>
  </si>
  <si>
    <t>(15,08+8,3)*0,00108</t>
  </si>
  <si>
    <t>317944323</t>
  </si>
  <si>
    <t>Válcované nosníky č.14 až 22 dodatečně osazované do připravených otvorů</t>
  </si>
  <si>
    <t>-1327335576</t>
  </si>
  <si>
    <t>Válcované nosníky dodatečně osazované do připravených otvorů bez zazdění hlav č. 14 až 22</t>
  </si>
  <si>
    <t>https://podminky.urs.cz/item/CS_URS_2025_01/317944323</t>
  </si>
  <si>
    <t>"D.1.1.2.2"24,0*0,00108</t>
  </si>
  <si>
    <t>6</t>
  </si>
  <si>
    <t>Úpravy povrchů, podlahy a osazování výplní</t>
  </si>
  <si>
    <t>612131121</t>
  </si>
  <si>
    <t>Penetrační disperzní nátěr vnitřních stěn nanášený ručně</t>
  </si>
  <si>
    <t>m2</t>
  </si>
  <si>
    <t>1785895532</t>
  </si>
  <si>
    <t>Podkladní a spojovací vrstva vnitřních omítaných ploch penetrace disperzní nanášená ručně stěn</t>
  </si>
  <si>
    <t>https://podminky.urs.cz/item/CS_URS_2025_01/612131121</t>
  </si>
  <si>
    <t>612131151</t>
  </si>
  <si>
    <t>Sanační postřik vnitřních stěn nanášený celoplošně ručně</t>
  </si>
  <si>
    <t>339823200</t>
  </si>
  <si>
    <t>Sanační postřik vnitřních omítaných ploch vápenocementový nanášený ručně celoplošně stěn</t>
  </si>
  <si>
    <t>https://podminky.urs.cz/item/CS_URS_2025_01/612131151</t>
  </si>
  <si>
    <t>"S1 50% např.Z-SAN-K"</t>
  </si>
  <si>
    <t>(1,555+0,25)*(4,48+5,15)*0,5</t>
  </si>
  <si>
    <t>5</t>
  </si>
  <si>
    <t>612315202</t>
  </si>
  <si>
    <t>Vápenná hrubá omítka malých ploch přes 0,09 do 0,25 m2 na stěnách</t>
  </si>
  <si>
    <t>kus</t>
  </si>
  <si>
    <t>-447097049</t>
  </si>
  <si>
    <t>Vápenná omítka jednotlivých malých ploch hrubá na stěnách, plochy jednotlivě přes 0,09 do 0,25 m2</t>
  </si>
  <si>
    <t>https://podminky.urs.cz/item/CS_URS_2025_01/612315202</t>
  </si>
  <si>
    <t>612315203</t>
  </si>
  <si>
    <t>Vápenná hrubá omítka malých ploch přes 0,25 do 1 m2 na stěnách</t>
  </si>
  <si>
    <t>-63252455</t>
  </si>
  <si>
    <t>Vápenná omítka jednotlivých malých ploch hrubá na stěnách, plochy jednotlivě přes 0,25 do 1 m2</t>
  </si>
  <si>
    <t>https://podminky.urs.cz/item/CS_URS_2025_01/612315203</t>
  </si>
  <si>
    <t>7</t>
  </si>
  <si>
    <t>612315205</t>
  </si>
  <si>
    <t>Vápenná hrubá omítka malých ploch přes 1 do 4 m2 na stěnách</t>
  </si>
  <si>
    <t>-1109407393</t>
  </si>
  <si>
    <t>Vápenná omítka jednotlivých malých ploch hrubá na stěnách, plochy jednotlivě přes 1,0 do 4 m2</t>
  </si>
  <si>
    <t>https://podminky.urs.cz/item/CS_URS_2025_01/612315205</t>
  </si>
  <si>
    <t>8</t>
  </si>
  <si>
    <t>612321131</t>
  </si>
  <si>
    <t>Vápenocementový štuk vnitřních stěn tloušťky do 3 mm</t>
  </si>
  <si>
    <t>-943352669</t>
  </si>
  <si>
    <t>Vápenocementový štuk vnitřních ploch tloušťky do 3 mm svislých konstrukcí stěn</t>
  </si>
  <si>
    <t>https://podminky.urs.cz/item/CS_URS_2025_01/612321131</t>
  </si>
  <si>
    <t>"1.02"3,2*(4,48*2+3,05*2)-1,28*2,25-0,8*2,0-0,7*2,0-1,18*0,76+0,6*(1,18*2+0,76*2)</t>
  </si>
  <si>
    <t>"1.03"3,2*(5,7*2+5,15*2)-0,9*2,0-1,18*0,76*2+0,6*(1,18*4+0,76*4)</t>
  </si>
  <si>
    <t>"1.04"3,2*(1,505*2+2,48*2)-0,8*2,0</t>
  </si>
  <si>
    <t>"odpočet sanační omítka"</t>
  </si>
  <si>
    <t>-1,555*(4,48+5,15)</t>
  </si>
  <si>
    <t>Součet</t>
  </si>
  <si>
    <t>9</t>
  </si>
  <si>
    <t>612324111</t>
  </si>
  <si>
    <t>Sanační omítka podkladní vnitřních stěn nanášená ručně</t>
  </si>
  <si>
    <t>-1984826575</t>
  </si>
  <si>
    <t>Omítka sanační vnitřních ploch podkladní (vyrovnávací) tloušťky do 10 mm nanášená ručně svislých konstrukcí stěn</t>
  </si>
  <si>
    <t>https://podminky.urs.cz/item/CS_URS_2025_01/612324111</t>
  </si>
  <si>
    <t>"S1 např.Z-SAN30"</t>
  </si>
  <si>
    <t>(1,555+0,25)*(4,48+5,15)</t>
  </si>
  <si>
    <t>10</t>
  </si>
  <si>
    <t>612324191</t>
  </si>
  <si>
    <t>Příplatek k sanační podkladní omítce vnitřních stěn za každých dalších 5 mm tloušťky přes 10 mm ručně</t>
  </si>
  <si>
    <t>-1040290931</t>
  </si>
  <si>
    <t>Omítka sanační vnitřních ploch podkladní (vyrovnávací) Příplatek k cenám podkladní sanační omítky nanášené ručně za každých dalších i započatých 5 mm tloušťky omítky přes 10 mm stěn</t>
  </si>
  <si>
    <t>https://podminky.urs.cz/item/CS_URS_2025_01/612324191</t>
  </si>
  <si>
    <t>17,382*2 'Přepočtené koeficientem množství</t>
  </si>
  <si>
    <t>11</t>
  </si>
  <si>
    <t>612325131</t>
  </si>
  <si>
    <t>Omítka sanační jádrová vnitřních stěn nanášená ručně</t>
  </si>
  <si>
    <t>1388169482</t>
  </si>
  <si>
    <t>Omítka sanační vnitřních ploch jádrová tloušťky do 15 mm nanášená ručně svislých konstrukcí stěn</t>
  </si>
  <si>
    <t>https://podminky.urs.cz/item/CS_URS_2025_01/612325131</t>
  </si>
  <si>
    <t>"S1 např.FASO LM"</t>
  </si>
  <si>
    <t>612328131</t>
  </si>
  <si>
    <t>Sanační štuk vnitřních stěn tloušťky do 3 mm</t>
  </si>
  <si>
    <t>-1164747067</t>
  </si>
  <si>
    <t>Sanační štuk vnitřních ploch tloušťky do 3 mm svislých konstrukcí stěn</t>
  </si>
  <si>
    <t>https://podminky.urs.cz/item/CS_URS_2025_01/612328131</t>
  </si>
  <si>
    <t>"S1 např.Z-FASO 105E"</t>
  </si>
  <si>
    <t>13</t>
  </si>
  <si>
    <t>632451031</t>
  </si>
  <si>
    <t>Vyrovnávací potěr tl od 10 do 20 mm z MC 15 provedený v ploše</t>
  </si>
  <si>
    <t>2114561803</t>
  </si>
  <si>
    <t>Potěr cementový vyrovnávací z malty (MC-15) v ploše o průměrné (střední) tl. od 10 do 20 mm</t>
  </si>
  <si>
    <t>https://podminky.urs.cz/item/CS_URS_2025_01/632451031</t>
  </si>
  <si>
    <t>"P1"</t>
  </si>
  <si>
    <t>"1.02"20,49</t>
  </si>
  <si>
    <t>"1.04"3,73</t>
  </si>
  <si>
    <t>"P3"</t>
  </si>
  <si>
    <t>"1.03"25,98</t>
  </si>
  <si>
    <t>14</t>
  </si>
  <si>
    <t>632451032</t>
  </si>
  <si>
    <t>Vyrovnávací potěr tl přes 20 do 30 mm z MC 15 provedený v ploše</t>
  </si>
  <si>
    <t>-973896531</t>
  </si>
  <si>
    <t>Potěr cementový vyrovnávací z malty (MC-15) v ploše o průměrné (střední) tl. přes 20 do 30 mm</t>
  </si>
  <si>
    <t>https://podminky.urs.cz/item/CS_URS_2025_01/632451032</t>
  </si>
  <si>
    <t>"P2"</t>
  </si>
  <si>
    <t>"1.05"6,61</t>
  </si>
  <si>
    <t>"1.06"3,82</t>
  </si>
  <si>
    <t>15</t>
  </si>
  <si>
    <t>642944121</t>
  </si>
  <si>
    <t>Osazování ocelových zárubní dodatečné pl do 2,5 m2</t>
  </si>
  <si>
    <t>-705089205</t>
  </si>
  <si>
    <t>Osazení ocelových dveřních zárubní lisovaných nebo z úhelníků dodatečně s vybetonováním prahu, plochy do 2,5 m2</t>
  </si>
  <si>
    <t>https://podminky.urs.cz/item/CS_URS_2025_01/642944121</t>
  </si>
  <si>
    <t>2+1</t>
  </si>
  <si>
    <t>16</t>
  </si>
  <si>
    <t>M</t>
  </si>
  <si>
    <t>5533144R</t>
  </si>
  <si>
    <t>"Z01"zárubeň jednokřídlá ocelová pro dodatečnou montáž tl stěny 160-200mm rozměru 700/1970, 2100mm</t>
  </si>
  <si>
    <t>-865187029</t>
  </si>
  <si>
    <t>17</t>
  </si>
  <si>
    <t>5533149R</t>
  </si>
  <si>
    <t>"Z02"zárubeň jednokřídlá ocelová pro dodatečnou montáž tl stěny 160-200mm rozměru 800/1970, 2100mm</t>
  </si>
  <si>
    <t>1841189002</t>
  </si>
  <si>
    <t>Ostatní konstrukce a práce, bourání</t>
  </si>
  <si>
    <t>18</t>
  </si>
  <si>
    <t>949101111</t>
  </si>
  <si>
    <t>Lešení pomocné pro objekty pozemních staveb s lešeňovou podlahou v do 1,9 m zatížení do 150 kg/m2</t>
  </si>
  <si>
    <t>-421942137</t>
  </si>
  <si>
    <t>Lešení pomocné pracovní pro objekty pozemních staveb pro zatížení do 150 kg/m2, o výšce lešeňové podlahy do 1,9 m</t>
  </si>
  <si>
    <t>https://podminky.urs.cz/item/CS_URS_2025_01/949101111</t>
  </si>
  <si>
    <t>19</t>
  </si>
  <si>
    <t>952901111</t>
  </si>
  <si>
    <t>Vyčištění budov bytové a občanské výstavby při výšce podlaží do 4 m</t>
  </si>
  <si>
    <t>-432188192</t>
  </si>
  <si>
    <t>Vyčištění budov nebo objektů před předáním do užívání budov bytové nebo občanské výstavby, světlé výšky podlaží do 4 m</t>
  </si>
  <si>
    <t>https://podminky.urs.cz/item/CS_URS_2025_01/952901111</t>
  </si>
  <si>
    <t>20</t>
  </si>
  <si>
    <t>953943211</t>
  </si>
  <si>
    <t>Osazování hasicího přístroje</t>
  </si>
  <si>
    <t>-581846480</t>
  </si>
  <si>
    <t>Osazování drobných kovových předmětů kotvených do stěny hasicího přístroje</t>
  </si>
  <si>
    <t>https://podminky.urs.cz/item/CS_URS_2025_01/953943211</t>
  </si>
  <si>
    <t>44932114</t>
  </si>
  <si>
    <t>přístroj hasicí ruční práškový PG 6 LE</t>
  </si>
  <si>
    <t>1648316902</t>
  </si>
  <si>
    <t>22</t>
  </si>
  <si>
    <t>953993325</t>
  </si>
  <si>
    <t>Osazení bezpečnostní, orientační nebo informační tabulky přivrtáním na dřevěnou konstrukci</t>
  </si>
  <si>
    <t>310049532</t>
  </si>
  <si>
    <t>Osazení bezpečnostní, orientační nebo informační tabulky plastové nebo smaltované přivrtáním na dřevěnou konstrukci</t>
  </si>
  <si>
    <t>https://podminky.urs.cz/item/CS_URS_2025_01/953993325</t>
  </si>
  <si>
    <t>23</t>
  </si>
  <si>
    <t>95399001R</t>
  </si>
  <si>
    <t>R-položka</t>
  </si>
  <si>
    <t>-1204970313</t>
  </si>
  <si>
    <t>Haptická tabulka na dveře</t>
  </si>
  <si>
    <t>24</t>
  </si>
  <si>
    <t>953993326</t>
  </si>
  <si>
    <t>Osazení bezpečnostní, orientační nebo informační tabulky přivrtáním na zdivo</t>
  </si>
  <si>
    <t>960524711</t>
  </si>
  <si>
    <t>Osazení bezpečnostní, orientační nebo informační tabulky plastové nebo smaltované přivrtáním na zdivo</t>
  </si>
  <si>
    <t>https://podminky.urs.cz/item/CS_URS_2025_01/953993326</t>
  </si>
  <si>
    <t>25</t>
  </si>
  <si>
    <t>7353456R</t>
  </si>
  <si>
    <t>"O10"tabulka dveřní popisová systém ACS</t>
  </si>
  <si>
    <t>638404296</t>
  </si>
  <si>
    <t>26</t>
  </si>
  <si>
    <t>967031732</t>
  </si>
  <si>
    <t>Přisekání plošné zdiva z cihel pálených na MV nebo MVC tl do 100 mm</t>
  </si>
  <si>
    <t>-1092269788</t>
  </si>
  <si>
    <t>Přisekání (špicování) plošné nebo rovných ostění zdiva z cihel pálených plošné, na maltu vápennou nebo vápenocementovou, tl. na maltu vápennou nebo vápenocementovou, tl. do 100 mm</t>
  </si>
  <si>
    <t>https://podminky.urs.cz/item/CS_URS_2025_01/967031732</t>
  </si>
  <si>
    <t>"D.1.1.2.1"</t>
  </si>
  <si>
    <t>"pozn.14"</t>
  </si>
  <si>
    <t>2,0*2*2+0,7*2</t>
  </si>
  <si>
    <t>27</t>
  </si>
  <si>
    <t>968072455</t>
  </si>
  <si>
    <t>Vybourání kovových dveřních zárubní pl do 2 m2</t>
  </si>
  <si>
    <t>316559894</t>
  </si>
  <si>
    <t>Vybourání kovových rámů oken s křídly, dveřních zárubní, vrat, stěn, ostění nebo obkladů dveřních zárubní, plochy do 2 m2</t>
  </si>
  <si>
    <t>https://podminky.urs.cz/item/CS_URS_2025_01/968072455</t>
  </si>
  <si>
    <t>"pozn.01"0,8*2,0+0,6*2,0*2</t>
  </si>
  <si>
    <t>28</t>
  </si>
  <si>
    <t>971033531</t>
  </si>
  <si>
    <t>Vybourání otvorů ve zdivu cihelném pl do 1 m2 na MVC nebo MV tl do 150 mm</t>
  </si>
  <si>
    <t>-104972214</t>
  </si>
  <si>
    <t>Vybourání otvorů ve zdivu základovém nebo nadzákladovém z cihel, tvárnic, příčkovek z cihel pálených na maltu vápennou nebo vápenocementovou plochy do 1 m2, tl. do 150 mm</t>
  </si>
  <si>
    <t>https://podminky.urs.cz/item/CS_URS_2025_01/971033531</t>
  </si>
  <si>
    <t>"pozn.16"0,5*2,02</t>
  </si>
  <si>
    <t>29</t>
  </si>
  <si>
    <t>971033631</t>
  </si>
  <si>
    <t>Vybourání otvorů ve zdivu cihelném pl do 4 m2 na MVC nebo MV tl do 150 mm</t>
  </si>
  <si>
    <t>1847815410</t>
  </si>
  <si>
    <t>Vybourání otvorů ve zdivu základovém nebo nadzákladovém z cihel, tvárnic, příčkovek z cihel pálených na maltu vápennou nebo vápenocementovou plochy do 4 m2, tl. do 150 mm</t>
  </si>
  <si>
    <t>https://podminky.urs.cz/item/CS_URS_2025_01/971033631</t>
  </si>
  <si>
    <t>"pozn.15"0,9*2,02</t>
  </si>
  <si>
    <t>30</t>
  </si>
  <si>
    <t>974029664</t>
  </si>
  <si>
    <t>Vysekání rýh ve zdivu kamenném pro vtahování nosníků hl do 150 mm v do 150 mm</t>
  </si>
  <si>
    <t>m</t>
  </si>
  <si>
    <t>-614696989</t>
  </si>
  <si>
    <t>Vysekání rýh ve zdivu kamenném pro vtahování nosníků, před vybouráním otvoru do hl. 150 mm, při výšce nosníku do 150 mm</t>
  </si>
  <si>
    <t>https://podminky.urs.cz/item/CS_URS_2025_01/974029664</t>
  </si>
  <si>
    <t>1,0*2+1,1+1,5</t>
  </si>
  <si>
    <t>31</t>
  </si>
  <si>
    <t>978015391</t>
  </si>
  <si>
    <t>Otlučení (osekání) vnější vápenné nebo vápenocementové omítky stupně členitosti 1 a 2 v rozsahu přes 80 do 100 %</t>
  </si>
  <si>
    <t>-842045323</t>
  </si>
  <si>
    <t>Otlučení vápenných nebo vápenocementových omítek vnějších ploch s vyškrabáním spar a s očištěním zdiva stupně členitosti 1 a 2, v rozsahu přes 80 do 100 %</t>
  </si>
  <si>
    <t>https://podminky.urs.cz/item/CS_URS_2025_01/978015391</t>
  </si>
  <si>
    <t>"pozn.12"15</t>
  </si>
  <si>
    <t>"pozn.13"1,5</t>
  </si>
  <si>
    <t>997</t>
  </si>
  <si>
    <t>Přesun sutě</t>
  </si>
  <si>
    <t>32</t>
  </si>
  <si>
    <t>997013211</t>
  </si>
  <si>
    <t>Vnitrostaveništní doprava suti a vybouraných hmot pro budovy v do 6 m ručně</t>
  </si>
  <si>
    <t>-1134053001</t>
  </si>
  <si>
    <t>Vnitrostaveništní doprava suti a vybouraných hmot vodorovně do 50 m s naložením ručně pro budovy a haly výšky do 6 m</t>
  </si>
  <si>
    <t>https://podminky.urs.cz/item/CS_URS_2025_01/997013211</t>
  </si>
  <si>
    <t>33</t>
  </si>
  <si>
    <t>997013501</t>
  </si>
  <si>
    <t>Odvoz suti a vybouraných hmot na skládku nebo meziskládku do 1 km se složením</t>
  </si>
  <si>
    <t>99623963</t>
  </si>
  <si>
    <t>Odvoz suti a vybouraných hmot na skládku nebo meziskládku se složením, na vzdálenost do 1 km</t>
  </si>
  <si>
    <t>https://podminky.urs.cz/item/CS_URS_2025_01/997013501</t>
  </si>
  <si>
    <t>34</t>
  </si>
  <si>
    <t>997013509</t>
  </si>
  <si>
    <t>Příplatek k odvozu suti a vybouraných hmot na skládku ZKD 1 km přes 1 km</t>
  </si>
  <si>
    <t>-200403958</t>
  </si>
  <si>
    <t>Odvoz suti a vybouraných hmot na skládku nebo meziskládku se složením, na vzdálenost Příplatek k ceně za každý další i započatý 1 km přes 1 km</t>
  </si>
  <si>
    <t>https://podminky.urs.cz/item/CS_URS_2025_01/997013509</t>
  </si>
  <si>
    <t>7,113*19 'Přepočtené koeficientem množství</t>
  </si>
  <si>
    <t>35</t>
  </si>
  <si>
    <t>997013631</t>
  </si>
  <si>
    <t>Poplatek za uložení na skládce (skládkovné) stavebního odpadu směsného kód odpadu 17 09 04</t>
  </si>
  <si>
    <t>1959200831</t>
  </si>
  <si>
    <t>Poplatek za uložení stavebního odpadu na skládce (skládkovné) směsného stavebního a demoličního zatříděného do Katalogu odpadů pod kódem 17 09 04</t>
  </si>
  <si>
    <t>https://podminky.urs.cz/item/CS_URS_2025_01/997013631</t>
  </si>
  <si>
    <t>998</t>
  </si>
  <si>
    <t>Přesun hmot</t>
  </si>
  <si>
    <t>36</t>
  </si>
  <si>
    <t>998011008</t>
  </si>
  <si>
    <t>Přesun hmot pro budovy zděné s omezením mechanizace pro budovy v do 6 m</t>
  </si>
  <si>
    <t>-1244542605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</si>
  <si>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</si>
  <si>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https://podminky.urs.cz/item/CS_URS_2025_01/998011008</t>
  </si>
  <si>
    <t>PSV</t>
  </si>
  <si>
    <t>Práce a dodávky PSV</t>
  </si>
  <si>
    <t>711</t>
  </si>
  <si>
    <t>Izolace proti vodě, vlhkosti a plynům</t>
  </si>
  <si>
    <t>37</t>
  </si>
  <si>
    <t>711161274</t>
  </si>
  <si>
    <t>Provedení izolace proti zemní vlhkosti svislé z nopové fólie výška nopu do 20 mm</t>
  </si>
  <si>
    <t>363306368</t>
  </si>
  <si>
    <t>Provedení izolace proti zemní vlhkosti nopovou fólií na ploše svislé S výška nopu do 20 mm</t>
  </si>
  <si>
    <t>https://podminky.urs.cz/item/CS_URS_2025_01/711161274</t>
  </si>
  <si>
    <t>"S1"</t>
  </si>
  <si>
    <t>38</t>
  </si>
  <si>
    <t>DRK.06601442</t>
  </si>
  <si>
    <t>DELTA-PT profilovaná fólie s natavenou nosnou mřížkou k omítání (rozměr 2,0 x 20m; role/ 40m2)</t>
  </si>
  <si>
    <t>643394457</t>
  </si>
  <si>
    <t>17,382*1,1 'Přepočtené koeficientem množství</t>
  </si>
  <si>
    <t>39</t>
  </si>
  <si>
    <t>711491176</t>
  </si>
  <si>
    <t>Připevnění doplňků izolace proti vodě ukončovací lištou</t>
  </si>
  <si>
    <t>-540361574</t>
  </si>
  <si>
    <t>Provedení doplňků izolace proti vodě textilií připevnění izolace ukončovací lištou</t>
  </si>
  <si>
    <t>https://podminky.urs.cz/item/CS_URS_2025_01/711491176</t>
  </si>
  <si>
    <t>40</t>
  </si>
  <si>
    <t>28323009</t>
  </si>
  <si>
    <t>"O13"lišta ukončovací pro drenážní fólie profilované tl 8mm</t>
  </si>
  <si>
    <t>-387719144</t>
  </si>
  <si>
    <t>22*1,02 'Přepočtené koeficientem množství</t>
  </si>
  <si>
    <t>41</t>
  </si>
  <si>
    <t>998711311</t>
  </si>
  <si>
    <t>Přesun hmot procentní pro izolace proti vodě, vlhkosti a plynům ruční v objektech v do 6 m</t>
  </si>
  <si>
    <t>%</t>
  </si>
  <si>
    <t>1317792573</t>
  </si>
  <si>
    <t>Přesun hmot pro izolace proti vodě, vlhkosti a plynům stanovený procentní sazbou (%) z ceny vodorovná dopravní vzdálenost do 50 m ruční (bez užití mechanizace) v objektech výšky do 6 m</t>
  </si>
  <si>
    <t>https://podminky.urs.cz/item/CS_URS_2025_01/998711311</t>
  </si>
  <si>
    <t>721</t>
  </si>
  <si>
    <t>Zdravotechnika - vnitřní kanalizace</t>
  </si>
  <si>
    <t>42</t>
  </si>
  <si>
    <t>721100911</t>
  </si>
  <si>
    <t>Zazátkování hrdla potrubí kanalizačního</t>
  </si>
  <si>
    <t>-264868669</t>
  </si>
  <si>
    <t>Opravy potrubí hrdlového zazátkování hrdla kanalizačního potrubí</t>
  </si>
  <si>
    <t>https://podminky.urs.cz/item/CS_URS_2025_01/721100911</t>
  </si>
  <si>
    <t>"pozn.03"1+1+1+1</t>
  </si>
  <si>
    <t>43</t>
  </si>
  <si>
    <t>998721211</t>
  </si>
  <si>
    <t>Přesun hmot procentní pro vnitřní kanalizaci s omezením mechanizace v objektech v do 6 m</t>
  </si>
  <si>
    <t>-723563117</t>
  </si>
  <si>
    <t>Přesun hmot pro vnitřní kanalizaci stanovený procentní sazbou (%) z ceny vodorovná dopravní vzdálenost do 50 m s omezením mechanizace v objektech výšky do 6 m</t>
  </si>
  <si>
    <t>https://podminky.urs.cz/item/CS_URS_2025_01/998721211</t>
  </si>
  <si>
    <t>722</t>
  </si>
  <si>
    <t>Zdravotechnika - vnitřní vodovod</t>
  </si>
  <si>
    <t>44</t>
  </si>
  <si>
    <t>722130901</t>
  </si>
  <si>
    <t>Potrubí pozinkované závitové zazátkování vývodu</t>
  </si>
  <si>
    <t>-1564607094</t>
  </si>
  <si>
    <t>Opravy vodovodního potrubí z ocelových trubek pozinkovaných závitových zazátkování vývodu</t>
  </si>
  <si>
    <t>https://podminky.urs.cz/item/CS_URS_2025_01/722130901</t>
  </si>
  <si>
    <t>45</t>
  </si>
  <si>
    <t>998722211</t>
  </si>
  <si>
    <t>Přesun hmot procentní pro vnitřní vodovod s omezením mechanizace v objektech v do 6 m</t>
  </si>
  <si>
    <t>-735765610</t>
  </si>
  <si>
    <t>Přesun hmot pro vnitřní vodovod stanovený procentní sazbou (%) z ceny vodorovná dopravní vzdálenost do 50 m s omezením mechanizace v objektech výšky do 6 m</t>
  </si>
  <si>
    <t>https://podminky.urs.cz/item/CS_URS_2025_01/998722211</t>
  </si>
  <si>
    <t>725</t>
  </si>
  <si>
    <t>Zdravotechnika - zařizovací předměty</t>
  </si>
  <si>
    <t>46</t>
  </si>
  <si>
    <t>725110814</t>
  </si>
  <si>
    <t>Demontáž klozetu Kombi</t>
  </si>
  <si>
    <t>soubor</t>
  </si>
  <si>
    <t>-50457887</t>
  </si>
  <si>
    <t>Demontáž klozetů kombi</t>
  </si>
  <si>
    <t>https://podminky.urs.cz/item/CS_URS_2025_01/725110814</t>
  </si>
  <si>
    <t>"pozn.03"1</t>
  </si>
  <si>
    <t>47</t>
  </si>
  <si>
    <t>725210821</t>
  </si>
  <si>
    <t>Demontáž umyvadel bez výtokových armatur</t>
  </si>
  <si>
    <t>1251175763</t>
  </si>
  <si>
    <t>Demontáž umyvadel bez výtokových armatur umyvadel</t>
  </si>
  <si>
    <t>https://podminky.urs.cz/item/CS_URS_2025_01/725210821</t>
  </si>
  <si>
    <t>"pozn.03"2</t>
  </si>
  <si>
    <t>48</t>
  </si>
  <si>
    <t>725240811</t>
  </si>
  <si>
    <t>Demontáž kabin sprchových bez výtokových armatur</t>
  </si>
  <si>
    <t>-1936871905</t>
  </si>
  <si>
    <t>Demontáž sprchových kabin a vaniček bez výtokových armatur kabin</t>
  </si>
  <si>
    <t>https://podminky.urs.cz/item/CS_URS_2025_01/725240811</t>
  </si>
  <si>
    <t>49</t>
  </si>
  <si>
    <t>725240812</t>
  </si>
  <si>
    <t>Demontáž vaniček sprchových bez výtokových armatur</t>
  </si>
  <si>
    <t>-690186467</t>
  </si>
  <si>
    <t>Demontáž sprchových kabin a vaniček bez výtokových armatur vaniček</t>
  </si>
  <si>
    <t>https://podminky.urs.cz/item/CS_URS_2025_01/725240812</t>
  </si>
  <si>
    <t>50</t>
  </si>
  <si>
    <t>725291665</t>
  </si>
  <si>
    <t>Montáž police</t>
  </si>
  <si>
    <t>-2076999326</t>
  </si>
  <si>
    <t>Montáž doplňků zařízení koupelen a záchodů police</t>
  </si>
  <si>
    <t>https://podminky.urs.cz/item/CS_URS_2025_01/725291665</t>
  </si>
  <si>
    <t>51</t>
  </si>
  <si>
    <t>5577901R</t>
  </si>
  <si>
    <t>"O01"police na zeď 300x133</t>
  </si>
  <si>
    <t>-835858144</t>
  </si>
  <si>
    <t>52</t>
  </si>
  <si>
    <t>725291666</t>
  </si>
  <si>
    <t>Montáž háčku</t>
  </si>
  <si>
    <t>-1355869787</t>
  </si>
  <si>
    <t>Montáž doplňků zařízení koupelen a záchodů háčku</t>
  </si>
  <si>
    <t>https://podminky.urs.cz/item/CS_URS_2025_01/725291666</t>
  </si>
  <si>
    <t>53</t>
  </si>
  <si>
    <t>5544101R</t>
  </si>
  <si>
    <t>"O01"háček koupelnový v 140 mm mat.nerez</t>
  </si>
  <si>
    <t>-134072681</t>
  </si>
  <si>
    <t>54</t>
  </si>
  <si>
    <t>725291667</t>
  </si>
  <si>
    <t>Montáž piktogramu</t>
  </si>
  <si>
    <t>-2085884903</t>
  </si>
  <si>
    <t>Montáž doplňků zařízení koupelen a záchodů piktogramu</t>
  </si>
  <si>
    <t>https://podminky.urs.cz/item/CS_URS_2025_01/725291667</t>
  </si>
  <si>
    <t>55</t>
  </si>
  <si>
    <t>7355800R</t>
  </si>
  <si>
    <t>"O06"piktogram 120x120 nalepovací různé symboly matný nerez</t>
  </si>
  <si>
    <t>-2028261671</t>
  </si>
  <si>
    <t>56</t>
  </si>
  <si>
    <t>725291668</t>
  </si>
  <si>
    <t>Montáž madla invalidního rovného</t>
  </si>
  <si>
    <t>-834474090</t>
  </si>
  <si>
    <t>Montáž doplňků zařízení koupelen a záchodů madla invalidního rovného</t>
  </si>
  <si>
    <t>https://podminky.urs.cz/item/CS_URS_2025_01/725291668</t>
  </si>
  <si>
    <t>57</t>
  </si>
  <si>
    <t>5514719R</t>
  </si>
  <si>
    <t>"O01"madlo invalidní rovné nerez 500mm</t>
  </si>
  <si>
    <t>-764774131</t>
  </si>
  <si>
    <t>58</t>
  </si>
  <si>
    <t>72529166R</t>
  </si>
  <si>
    <t>Montáž zádové opěrky</t>
  </si>
  <si>
    <t>-1897965983</t>
  </si>
  <si>
    <t>59</t>
  </si>
  <si>
    <t>5514819R</t>
  </si>
  <si>
    <t>"O01"zádová opěrka na zeď za WC š.500x155 mm mat.nerez</t>
  </si>
  <si>
    <t>525854594</t>
  </si>
  <si>
    <t>60</t>
  </si>
  <si>
    <t>725291670</t>
  </si>
  <si>
    <t>Montáž madla invalidního krakorcového sklopného</t>
  </si>
  <si>
    <t>-207035732</t>
  </si>
  <si>
    <t>Montáž doplňků zařízení koupelen a záchodů madla invalidního krakorcového sklopného</t>
  </si>
  <si>
    <t>https://podminky.urs.cz/item/CS_URS_2025_01/725291670</t>
  </si>
  <si>
    <t>61</t>
  </si>
  <si>
    <t>5514711R</t>
  </si>
  <si>
    <t>"O01"madlo invalidní krakorcové sklopné nerez 850mm</t>
  </si>
  <si>
    <t>-1761599478</t>
  </si>
  <si>
    <t>62</t>
  </si>
  <si>
    <t>5514811R</t>
  </si>
  <si>
    <t>"O01"držák toaletního papíru na madlo pro tělesně postižené</t>
  </si>
  <si>
    <t>-183188461</t>
  </si>
  <si>
    <t>63</t>
  </si>
  <si>
    <t>72529167R</t>
  </si>
  <si>
    <t>Montáž zrcadla výklopného pro invalidy</t>
  </si>
  <si>
    <t>-38201253</t>
  </si>
  <si>
    <t>64</t>
  </si>
  <si>
    <t>72529269R</t>
  </si>
  <si>
    <t>"O01"Zrcadlo výklopné pro invalidy 600x400 mm mat.nerez</t>
  </si>
  <si>
    <t>648432819</t>
  </si>
  <si>
    <t>65</t>
  </si>
  <si>
    <t>725820802</t>
  </si>
  <si>
    <t>Demontáž baterie stojánkové do jednoho otvoru</t>
  </si>
  <si>
    <t>1496548807</t>
  </si>
  <si>
    <t>Demontáž baterií stojánkových do 1 otvoru</t>
  </si>
  <si>
    <t>https://podminky.urs.cz/item/CS_URS_2025_01/725820802</t>
  </si>
  <si>
    <t>66</t>
  </si>
  <si>
    <t>725840850</t>
  </si>
  <si>
    <t>Demontáž baterie sprch diferenciální do G 3/4x1</t>
  </si>
  <si>
    <t>394239709</t>
  </si>
  <si>
    <t>Demontáž baterií sprchových diferenciálních do G 3/4 x 1</t>
  </si>
  <si>
    <t>https://podminky.urs.cz/item/CS_URS_2025_01/725840850</t>
  </si>
  <si>
    <t>67</t>
  </si>
  <si>
    <t>725860811</t>
  </si>
  <si>
    <t>Demontáž uzávěrů zápachu jednoduchých</t>
  </si>
  <si>
    <t>171572047</t>
  </si>
  <si>
    <t>Demontáž zápachových uzávěrek pro zařizovací předměty jednoduchých</t>
  </si>
  <si>
    <t>https://podminky.urs.cz/item/CS_URS_2025_01/725860811</t>
  </si>
  <si>
    <t>"pozn.03"3</t>
  </si>
  <si>
    <t>68</t>
  </si>
  <si>
    <t>72586001R</t>
  </si>
  <si>
    <t>odmontování vodící tyče sprchové nástěnné baterie</t>
  </si>
  <si>
    <t>ks</t>
  </si>
  <si>
    <t>-774977740</t>
  </si>
  <si>
    <t>69</t>
  </si>
  <si>
    <t>72586002R</t>
  </si>
  <si>
    <t>odmontování umyvadlové konzoly</t>
  </si>
  <si>
    <t>463162422</t>
  </si>
  <si>
    <t>70</t>
  </si>
  <si>
    <t>72586003R</t>
  </si>
  <si>
    <t>odmontování odpadního ventilu umyvadlového</t>
  </si>
  <si>
    <t>-338586606</t>
  </si>
  <si>
    <t>71</t>
  </si>
  <si>
    <t>72586004R</t>
  </si>
  <si>
    <t>odmontování uchycovacího systému Geberit pro klozer</t>
  </si>
  <si>
    <t>1863883573</t>
  </si>
  <si>
    <t>72</t>
  </si>
  <si>
    <t>72586005R</t>
  </si>
  <si>
    <t>odpojení připojovací vodovodní trubky a kanalizační trubky</t>
  </si>
  <si>
    <t>-1892533243</t>
  </si>
  <si>
    <t>73</t>
  </si>
  <si>
    <t>998725211</t>
  </si>
  <si>
    <t>Přesun hmot procentní pro zařizovací předměty s omezením mechanizace v objektech v do 6 m</t>
  </si>
  <si>
    <t>262369113</t>
  </si>
  <si>
    <t>Přesun hmot pro zařizovací předměty stanovený procentní sazbou (%) z ceny vodorovná dopravní vzdálenost do 50 m s omezením mechanizace v objektech výšky do 6 m</t>
  </si>
  <si>
    <t>https://podminky.urs.cz/item/CS_URS_2025_01/998725211</t>
  </si>
  <si>
    <t>762</t>
  </si>
  <si>
    <t>Konstrukce tesařské</t>
  </si>
  <si>
    <t>74</t>
  </si>
  <si>
    <t>762431014</t>
  </si>
  <si>
    <t>Obložení stěn z desek OSB tl 18 mm na sraz přibíjených</t>
  </si>
  <si>
    <t>-1848213416</t>
  </si>
  <si>
    <t>Obložení stěn z dřevoštěpkových desek OSB přibíjených na sraz, tloušťky desky 18 mm</t>
  </si>
  <si>
    <t>https://podminky.urs.cz/item/CS_URS_2025_01/762431014</t>
  </si>
  <si>
    <t>"O14 universální výztuhy do SDK příček"0,5*1,0*2</t>
  </si>
  <si>
    <t>75</t>
  </si>
  <si>
    <t>762495000</t>
  </si>
  <si>
    <t>Spojovací prostředky pro montáž olištování, obložení stropů, střešních podhledů a stěn</t>
  </si>
  <si>
    <t>-1136219017</t>
  </si>
  <si>
    <t>Spojovací prostředky olištování spár, obložení stropů, střešních podhledů a stěn hřebíky, vruty</t>
  </si>
  <si>
    <t>https://podminky.urs.cz/item/CS_URS_2025_01/762495000</t>
  </si>
  <si>
    <t>76</t>
  </si>
  <si>
    <t>998762211</t>
  </si>
  <si>
    <t>Přesun hmot procentní pro kce tesařské s omezením mechanizace v objektech v do 6 m</t>
  </si>
  <si>
    <t>1745035310</t>
  </si>
  <si>
    <t>Přesun hmot pro konstrukce tesařské stanovený procentní sazbou (%) z ceny vodorovná dopravní vzdálenost do 50 m s omezením mechanizace v objektech výšky do 6 m</t>
  </si>
  <si>
    <t>https://podminky.urs.cz/item/CS_URS_2025_01/998762211</t>
  </si>
  <si>
    <t>763</t>
  </si>
  <si>
    <t>Konstrukce suché výstavby</t>
  </si>
  <si>
    <t>77</t>
  </si>
  <si>
    <t>76311143R</t>
  </si>
  <si>
    <t>SDK příčka tl 125 mm profil CW+UW 75 desky 2xH2 12,5 s izolací EI 60 Rw do 56 dB</t>
  </si>
  <si>
    <t>401275595</t>
  </si>
  <si>
    <t>Příčka ze sádrokartonových desek s nosnou konstrukcí z jednoduchých ocelových profilů UW, CW dvojitě opláštěná deskami impregnovanými H2 tl. 2 x 12,5 mm EI 60, příčka tl. 125 mm, profil 75, s izolací, Rw do 56 dB</t>
  </si>
  <si>
    <t>3,2*2,48</t>
  </si>
  <si>
    <t>78</t>
  </si>
  <si>
    <t>76311335R</t>
  </si>
  <si>
    <t xml:space="preserve">SDK příčka instalační tl 175  mm jednoduchý profil CW+UW 50 desky 2xDFRIH2 12,5 s izolací EI 90 Rw do 62 dB</t>
  </si>
  <si>
    <t>2128072640</t>
  </si>
  <si>
    <t>SDK příčka instalační tl 175 mm jednoduchý profil CW+UW 50 desky 2xDFRIH2 12,5 s izolací EI 90 Rw do 62 dB</t>
  </si>
  <si>
    <t>3,2*(2,48+0,86)</t>
  </si>
  <si>
    <t>79</t>
  </si>
  <si>
    <t>763121822</t>
  </si>
  <si>
    <t>Demontáž SDK předsazené/šachtové stěny s nosnou kcí se zdvojeným CW profilem opláštění dvojité</t>
  </si>
  <si>
    <t>-1654511756</t>
  </si>
  <si>
    <t>Demontáž předsazených nebo šachtových stěn ze sádrokartonových desek s nosnou konstrukcí z ocelových profilů se zdvojeným CW profilem, opláštění dvojité</t>
  </si>
  <si>
    <t>https://podminky.urs.cz/item/CS_URS_2025_01/763121822</t>
  </si>
  <si>
    <t>"pozn.03"0,86*2,6</t>
  </si>
  <si>
    <t>80</t>
  </si>
  <si>
    <t>763131821</t>
  </si>
  <si>
    <t>Demontáž SDK podhledu s dvouvrstvou nosnou kcí z ocelových profilů opláštění jednoduché</t>
  </si>
  <si>
    <t>-1873358801</t>
  </si>
  <si>
    <t>Demontáž podhledu nebo samostatného požárního předělu ze sádrokartonových desek s nosnou konstrukcí dvouvrstvou z ocelových profilů, opláštění jednoduché</t>
  </si>
  <si>
    <t>https://podminky.urs.cz/item/CS_URS_2025_01/763131821</t>
  </si>
  <si>
    <t>"pozn.03"3,73</t>
  </si>
  <si>
    <t>"pozn.10"6,82+11,09</t>
  </si>
  <si>
    <t>81</t>
  </si>
  <si>
    <t>763135102</t>
  </si>
  <si>
    <t>Montáž SDK kazetového podhledu z kazet 600x600 mm na zavěšenou polozapuštěnou nosnou konstrukci</t>
  </si>
  <si>
    <t>1893090781</t>
  </si>
  <si>
    <t>Montáž sádrokartonového podhledu kazetového demontovatelného včetně zavěšené nosné konstrukce velikosti kazet 600x600 mm polozapuštěné</t>
  </si>
  <si>
    <t>https://podminky.urs.cz/item/CS_URS_2025_01/763135102</t>
  </si>
  <si>
    <t>"rastr 1"</t>
  </si>
  <si>
    <t>82</t>
  </si>
  <si>
    <t>59030575R</t>
  </si>
  <si>
    <t xml:space="preserve">podhled kazetový  polozapuštěný rastr  600x600mm,omyvatelný</t>
  </si>
  <si>
    <t>351195453</t>
  </si>
  <si>
    <t>3,73*1,05 'Přepočtené koeficientem množství</t>
  </si>
  <si>
    <t>83</t>
  </si>
  <si>
    <t>76313510R</t>
  </si>
  <si>
    <t>Montáž sádrokartonového podhledu kazetového demontovatelného, velikosti kazet 600x600 mm včetně zavěšené nosné konstrukce zapuštěné</t>
  </si>
  <si>
    <t>166715250</t>
  </si>
  <si>
    <t>"rastr 2"</t>
  </si>
  <si>
    <t>84</t>
  </si>
  <si>
    <t>76313001R</t>
  </si>
  <si>
    <t>Kazetový akustický podhled se zapuštěným rastrem 600x600 mm hladký vzhled s kazetami na sraz prostory s vysokými požadavky na čistitelnost a akustiku</t>
  </si>
  <si>
    <t>532061994</t>
  </si>
  <si>
    <t>56,9*1,05 'Přepočtené koeficientem množství</t>
  </si>
  <si>
    <t>85</t>
  </si>
  <si>
    <t>763135611</t>
  </si>
  <si>
    <t>Montáž kazet SDK kazetového podhledu</t>
  </si>
  <si>
    <t>-1982188055</t>
  </si>
  <si>
    <t>Montáž sádrokartonového podhledu opláštění z kazet</t>
  </si>
  <si>
    <t>https://podminky.urs.cz/item/CS_URS_2025_01/763135611</t>
  </si>
  <si>
    <t>"pozn.18-k následnému použití"24,0</t>
  </si>
  <si>
    <t>86</t>
  </si>
  <si>
    <t>763135812</t>
  </si>
  <si>
    <t>Demontáž podhledu sádrokartonového kazetového na roštu polozapuštěném</t>
  </si>
  <si>
    <t>889268785</t>
  </si>
  <si>
    <t>Demontáž podhledu sádrokartonového kazetového zavěšeného na roštu polozapuštěném</t>
  </si>
  <si>
    <t>https://podminky.urs.cz/item/CS_URS_2025_01/763135812</t>
  </si>
  <si>
    <t>"pozn.09"12,52</t>
  </si>
  <si>
    <t>87</t>
  </si>
  <si>
    <t>763135881</t>
  </si>
  <si>
    <t>Demontáž kazet sádrokartonového podhledu</t>
  </si>
  <si>
    <t>-654137682</t>
  </si>
  <si>
    <t>Demontáž podhledu sádrokartonového vyjmutí kazet</t>
  </si>
  <si>
    <t>https://podminky.urs.cz/item/CS_URS_2025_01/763135881</t>
  </si>
  <si>
    <t>88</t>
  </si>
  <si>
    <t>998763411</t>
  </si>
  <si>
    <t>Přesun hmot procentní pro konstrukce montované z desek s omezením mechanizace v objektech v do 6 m</t>
  </si>
  <si>
    <t>-1339283635</t>
  </si>
  <si>
    <t>Přesun hmot pro konstrukce montované z desek sádrokartonových, sádrovláknitých, cementovláknitých nebo cementových stanovený procentní sazbou (%) z ceny vodorovná dopravní vzdálenost do 50 m s omezením mechanizace v objektech výšky do 6 m</t>
  </si>
  <si>
    <t>https://podminky.urs.cz/item/CS_URS_2025_01/998763411</t>
  </si>
  <si>
    <t>766</t>
  </si>
  <si>
    <t>Konstrukce truhlářské</t>
  </si>
  <si>
    <t>89</t>
  </si>
  <si>
    <t>766621712</t>
  </si>
  <si>
    <t>Montáž oken - okenní sklápěčky s rozvorou</t>
  </si>
  <si>
    <t>-2010284678</t>
  </si>
  <si>
    <t>Montáž okenních doplňků okenní sklápěčky s rozvorou</t>
  </si>
  <si>
    <t>https://podminky.urs.cz/item/CS_URS_2025_01/766621712</t>
  </si>
  <si>
    <t>90</t>
  </si>
  <si>
    <t>76662001R</t>
  </si>
  <si>
    <t>"O12"Pákový otvírač oken-mechanický ruční</t>
  </si>
  <si>
    <t>kpl</t>
  </si>
  <si>
    <t>970674589</t>
  </si>
  <si>
    <t>91</t>
  </si>
  <si>
    <t>766621812</t>
  </si>
  <si>
    <t>Demontáž oken - okenní sklápěčky s olivou</t>
  </si>
  <si>
    <t>2096314831</t>
  </si>
  <si>
    <t>Demontáž okenních konstrukcí k opětovnému použití kování okenní sklápěčky s olivou</t>
  </si>
  <si>
    <t>https://podminky.urs.cz/item/CS_URS_2025_01/766621812</t>
  </si>
  <si>
    <t>"pozn.17"2</t>
  </si>
  <si>
    <t>92</t>
  </si>
  <si>
    <t>766660001</t>
  </si>
  <si>
    <t>Montáž dveřních křídel otvíravých jednokřídlových š do 0,8 m do ocelové zárubně</t>
  </si>
  <si>
    <t>1075555779</t>
  </si>
  <si>
    <t>Montáž dveřních křídel dřevěných nebo plastových otevíravých do ocelové zárubně povrchově upravených jednokřídlových, šířky do 800 mm</t>
  </si>
  <si>
    <t>https://podminky.urs.cz/item/CS_URS_2025_01/766660001</t>
  </si>
  <si>
    <t>2+1+1</t>
  </si>
  <si>
    <t>93</t>
  </si>
  <si>
    <t>MSN.002742R</t>
  </si>
  <si>
    <t>"D01"dveře interiérové jednokřídlé plné CPL laminát,výplň DTD 70x197</t>
  </si>
  <si>
    <t>1478629478</t>
  </si>
  <si>
    <t>94</t>
  </si>
  <si>
    <t>MSN.002752R</t>
  </si>
  <si>
    <t>"D02+D03"dveře interiérové jednokřídlé plné CPL laminát,výplň DTD 80x197</t>
  </si>
  <si>
    <t>1995516207</t>
  </si>
  <si>
    <t>95</t>
  </si>
  <si>
    <t>766660002</t>
  </si>
  <si>
    <t>Montáž dveřních křídel otvíravých jednokřídlových š přes 0,8 m do ocelové zárubně</t>
  </si>
  <si>
    <t>-1764886636</t>
  </si>
  <si>
    <t>Montáž dveřních křídel dřevěných nebo plastových otevíravých do ocelové zárubně povrchově upravených jednokřídlových, šířky přes 800 mm</t>
  </si>
  <si>
    <t>https://podminky.urs.cz/item/CS_URS_2025_01/766660002</t>
  </si>
  <si>
    <t>96</t>
  </si>
  <si>
    <t>MSN.002762R</t>
  </si>
  <si>
    <t>"D04"dveře interiérové jednokřídlé plné CPL laminát,výplň DTD 90x197</t>
  </si>
  <si>
    <t>1691714156</t>
  </si>
  <si>
    <t>97</t>
  </si>
  <si>
    <t>766660022</t>
  </si>
  <si>
    <t>Montáž dveřních křídel otvíravých jednokřídlových š přes 0,8 m požárních do ocelové zárubně</t>
  </si>
  <si>
    <t>1727265503</t>
  </si>
  <si>
    <t>Montáž dveřních křídel dřevěných nebo plastových otevíravých do ocelové zárubně protipožárních jednokřídlových, šířky přes 800 mm</t>
  </si>
  <si>
    <t>https://podminky.urs.cz/item/CS_URS_2025_01/766660022</t>
  </si>
  <si>
    <t>98</t>
  </si>
  <si>
    <t>6116531R</t>
  </si>
  <si>
    <t xml:space="preserve">"D05"dveře jednokřídlé  protipožární EI (EW) 30 DP3-C2 900x1970-2100mm povrch CPL</t>
  </si>
  <si>
    <t>-1431051619</t>
  </si>
  <si>
    <t>99</t>
  </si>
  <si>
    <t>766660717</t>
  </si>
  <si>
    <t>Montáž samozavírače na ocelovou zárubeň a dveřní křídlo</t>
  </si>
  <si>
    <t>1400850358</t>
  </si>
  <si>
    <t>Montáž dveřních doplňků samozavírače na zárubeň ocelovou</t>
  </si>
  <si>
    <t>https://podminky.urs.cz/item/CS_URS_2025_01/766660717</t>
  </si>
  <si>
    <t>100</t>
  </si>
  <si>
    <t>5491725R</t>
  </si>
  <si>
    <t>"D05"samozavírač dveří hydraulický pro požárně odolné dveře</t>
  </si>
  <si>
    <t>-51170389</t>
  </si>
  <si>
    <t>101</t>
  </si>
  <si>
    <t>766660720</t>
  </si>
  <si>
    <t>Osazení větrací mřížky s vyříznutím otvoru</t>
  </si>
  <si>
    <t>-1343780663</t>
  </si>
  <si>
    <t>Montáž dveřních doplňků větrací mřížky s vyříznutím otvoru</t>
  </si>
  <si>
    <t>https://podminky.urs.cz/item/CS_URS_2025_01/766660720</t>
  </si>
  <si>
    <t>102</t>
  </si>
  <si>
    <t>76666001R</t>
  </si>
  <si>
    <t>"Z05"Hliníková dveřní větrací mřížka 425x85 mm</t>
  </si>
  <si>
    <t>1165296030</t>
  </si>
  <si>
    <t>103</t>
  </si>
  <si>
    <t>766660729</t>
  </si>
  <si>
    <t>Montáž dveřního interiérového kování - štítku s klikou</t>
  </si>
  <si>
    <t>1724420470</t>
  </si>
  <si>
    <t>Montáž dveřních doplňků dveřního kování interiérového štítku s klikou</t>
  </si>
  <si>
    <t>https://podminky.urs.cz/item/CS_URS_2025_01/766660729</t>
  </si>
  <si>
    <t>104</t>
  </si>
  <si>
    <t>5491412R</t>
  </si>
  <si>
    <t>dveřní kování interiérové rozetové klika/klika-matný nerez</t>
  </si>
  <si>
    <t>23216671</t>
  </si>
  <si>
    <t>105</t>
  </si>
  <si>
    <t>5491415R</t>
  </si>
  <si>
    <t>kování štítové klika/koule-matný nerez</t>
  </si>
  <si>
    <t>2023909372</t>
  </si>
  <si>
    <t>106</t>
  </si>
  <si>
    <t>76666072R</t>
  </si>
  <si>
    <t>Montáž madla na dveřní křídlo</t>
  </si>
  <si>
    <t>-127313997</t>
  </si>
  <si>
    <t>107</t>
  </si>
  <si>
    <t>5514712R</t>
  </si>
  <si>
    <t xml:space="preserve">"O05"madlo na dveře rovné nerez  700mm</t>
  </si>
  <si>
    <t>-527405991</t>
  </si>
  <si>
    <t>108</t>
  </si>
  <si>
    <t>766660730</t>
  </si>
  <si>
    <t>Montáž dveřního interiérového kování - WC kliky se zámkem</t>
  </si>
  <si>
    <t>267113961</t>
  </si>
  <si>
    <t>Montáž dveřních doplňků dveřního kování interiérového WC kliky se zámkem</t>
  </si>
  <si>
    <t>https://podminky.urs.cz/item/CS_URS_2025_01/766660730</t>
  </si>
  <si>
    <t>109</t>
  </si>
  <si>
    <t>54914128</t>
  </si>
  <si>
    <t>dveřní kování interiérové rozetové spodní pro WC</t>
  </si>
  <si>
    <t>2089652033</t>
  </si>
  <si>
    <t>110</t>
  </si>
  <si>
    <t>766660761</t>
  </si>
  <si>
    <t>Montáž dveřního bezpečnostního kování - zámku</t>
  </si>
  <si>
    <t>295693576</t>
  </si>
  <si>
    <t>Montáž dveřních doplňků dveřního kování bezpečnostního zámku</t>
  </si>
  <si>
    <t>https://podminky.urs.cz/item/CS_URS_2025_01/766660761</t>
  </si>
  <si>
    <t>111</t>
  </si>
  <si>
    <t>5491422R</t>
  </si>
  <si>
    <t>dveřní kování bezpečnostní RC2 klika/klika matný nerez</t>
  </si>
  <si>
    <t>-1682784912</t>
  </si>
  <si>
    <t>112</t>
  </si>
  <si>
    <t>766660762</t>
  </si>
  <si>
    <t>Montáž dveřního bezpečnostního kování - zámkové vložky</t>
  </si>
  <si>
    <t>-270650270</t>
  </si>
  <si>
    <t>Montáž dveřních doplňků dveřního kování bezpečnostního zámkové vložky</t>
  </si>
  <si>
    <t>https://podminky.urs.cz/item/CS_URS_2025_01/766660762</t>
  </si>
  <si>
    <t>113</t>
  </si>
  <si>
    <t>5496416R</t>
  </si>
  <si>
    <t xml:space="preserve">"O11"vložka cylindrická bezpečnostní  </t>
  </si>
  <si>
    <t>1382676768</t>
  </si>
  <si>
    <t>114</t>
  </si>
  <si>
    <t>5496417R</t>
  </si>
  <si>
    <t>"O11"klíče systému generálního klíče</t>
  </si>
  <si>
    <t>-508637684</t>
  </si>
  <si>
    <t>115</t>
  </si>
  <si>
    <t>766691914</t>
  </si>
  <si>
    <t>Vyvěšení nebo zavěšení dřevěných křídel dveří pl do 2 m2</t>
  </si>
  <si>
    <t>-197262584</t>
  </si>
  <si>
    <t>Ostatní práce vyvěšení nebo zavěšení křídel dřevěných dveřních, plochy do 2 m2</t>
  </si>
  <si>
    <t>https://podminky.urs.cz/item/CS_URS_2025_01/766691914</t>
  </si>
  <si>
    <t>"pozn.02"0,9*2,0*2+0,8*2,0</t>
  </si>
  <si>
    <t>116</t>
  </si>
  <si>
    <t>766694116</t>
  </si>
  <si>
    <t>Montáž parapetních desek dřevěných nebo plastových š do 30 cm</t>
  </si>
  <si>
    <t>-586621781</t>
  </si>
  <si>
    <t>Montáž ostatních truhlářských konstrukcí parapetních desek dřevěných nebo plastových šířky do 300 mm</t>
  </si>
  <si>
    <t>https://podminky.urs.cz/item/CS_URS_2025_01/766694116</t>
  </si>
  <si>
    <t>5,15+4,48</t>
  </si>
  <si>
    <t>117</t>
  </si>
  <si>
    <t>60794102</t>
  </si>
  <si>
    <t xml:space="preserve">"O03+O04"parapet  vnitřní povrch PVC s nosem š 280mm</t>
  </si>
  <si>
    <t>393598557</t>
  </si>
  <si>
    <t>9,63*1,1 'Přepočtené koeficientem množství</t>
  </si>
  <si>
    <t>118</t>
  </si>
  <si>
    <t>766694126</t>
  </si>
  <si>
    <t>Montáž parapetních desek dřevěných nebo plastových š přes 30 cm</t>
  </si>
  <si>
    <t>2051908905</t>
  </si>
  <si>
    <t>Montáž ostatních truhlářských konstrukcí parapetních desek dřevěných nebo plastových šířky přes 300 mm</t>
  </si>
  <si>
    <t>https://podminky.urs.cz/item/CS_URS_2025_01/766694126</t>
  </si>
  <si>
    <t>3*1,18</t>
  </si>
  <si>
    <t>119</t>
  </si>
  <si>
    <t>6079400R</t>
  </si>
  <si>
    <t xml:space="preserve">"O02"parapet vnitřní povrch PVC s nosem  š 650mm</t>
  </si>
  <si>
    <t>1764366571</t>
  </si>
  <si>
    <t>120</t>
  </si>
  <si>
    <t>60794121</t>
  </si>
  <si>
    <t>koncovka PVC k parapetním dřevotřískovým deskám 600mm</t>
  </si>
  <si>
    <t>2057975713</t>
  </si>
  <si>
    <t>121</t>
  </si>
  <si>
    <t>766811115</t>
  </si>
  <si>
    <t>Montáž korpusu kuchyňských skříněk spodních na nožičky š do 600 mm</t>
  </si>
  <si>
    <t>-2051265337</t>
  </si>
  <si>
    <t>Montáž kuchyňských linek korpusu spodních skříněk na nožičky (včetně vyrovnání), šířky jednoho dílu do 600 mm</t>
  </si>
  <si>
    <t>https://podminky.urs.cz/item/CS_URS_2025_01/766811115</t>
  </si>
  <si>
    <t>4+5</t>
  </si>
  <si>
    <t>122</t>
  </si>
  <si>
    <t>766811143</t>
  </si>
  <si>
    <t>Příplatek k montáži kuchyňských skříněk za usazení vestavěné lednice</t>
  </si>
  <si>
    <t>1802837333</t>
  </si>
  <si>
    <t>Montáž kuchyňských linek korpusu Příplatek k ceně za usazení vestavěných spotřebičů lednice</t>
  </si>
  <si>
    <t>https://podminky.urs.cz/item/CS_URS_2025_01/766811143</t>
  </si>
  <si>
    <t>123</t>
  </si>
  <si>
    <t>766811151</t>
  </si>
  <si>
    <t>Montáž korpusu kuchyňských skříněk horních na stěnu š do 600 mm</t>
  </si>
  <si>
    <t>-396537578</t>
  </si>
  <si>
    <t>Montáž kuchyňských linek korpusu horních skříněk šroubovaných na stěnu, šířky jednoho dílu do 600 mm</t>
  </si>
  <si>
    <t>https://podminky.urs.cz/item/CS_URS_2025_01/766811151</t>
  </si>
  <si>
    <t>4+4</t>
  </si>
  <si>
    <t>124</t>
  </si>
  <si>
    <t>766811213</t>
  </si>
  <si>
    <t>Montáž kuchyňské pracovní desky bez výřezu dl přes 2000 do 4000 mm</t>
  </si>
  <si>
    <t>-590965531</t>
  </si>
  <si>
    <t>Montáž kuchyňských linek pracovní desky bez výřezu, délky jednoho dílu přes 2000 do 4000 mm</t>
  </si>
  <si>
    <t>https://podminky.urs.cz/item/CS_URS_2025_01/766811213</t>
  </si>
  <si>
    <t>125</t>
  </si>
  <si>
    <t>766811221</t>
  </si>
  <si>
    <t>Příplatek k montáži kuchyňské pracovní desky za vyřezání otvoru</t>
  </si>
  <si>
    <t>-1124458045</t>
  </si>
  <si>
    <t>Montáž kuchyňských linek pracovní desky Příplatek k ceně za vyřezání otvoru (včetně zaměření)</t>
  </si>
  <si>
    <t>https://podminky.urs.cz/item/CS_URS_2025_01/766811221</t>
  </si>
  <si>
    <t>126</t>
  </si>
  <si>
    <t>766811223</t>
  </si>
  <si>
    <t>Příplatek k montáži kuchyňské pracovní desky za usazení dřezu</t>
  </si>
  <si>
    <t>1663474446</t>
  </si>
  <si>
    <t>Montáž kuchyňských linek pracovní desky Příplatek k ceně za usazení dřezu (včetně silikonu)</t>
  </si>
  <si>
    <t>https://podminky.urs.cz/item/CS_URS_2025_01/766811223</t>
  </si>
  <si>
    <t>127</t>
  </si>
  <si>
    <t>766811311</t>
  </si>
  <si>
    <t>Montáž plných dvířek na kuchyňských skříňkách spodních</t>
  </si>
  <si>
    <t>1565327650</t>
  </si>
  <si>
    <t>Montáž kuchyňských linek dvířek spodních skříněk plných</t>
  </si>
  <si>
    <t>https://podminky.urs.cz/item/CS_URS_2025_01/766811311</t>
  </si>
  <si>
    <t>128</t>
  </si>
  <si>
    <t>766811351</t>
  </si>
  <si>
    <t>Montáž plných dvířek na kuchyňských skříňkách horních</t>
  </si>
  <si>
    <t>1675823409</t>
  </si>
  <si>
    <t>Montáž kuchyňských linek dvířek horních skříněk plných</t>
  </si>
  <si>
    <t>https://podminky.urs.cz/item/CS_URS_2025_01/766811351</t>
  </si>
  <si>
    <t>129</t>
  </si>
  <si>
    <t>766811411</t>
  </si>
  <si>
    <t>Montáž úchytů dvířek kuchyňských skříněk spodních</t>
  </si>
  <si>
    <t>2046738850</t>
  </si>
  <si>
    <t>Montáž kuchyňských linek úchytů dvířek spodních skříněk</t>
  </si>
  <si>
    <t>https://podminky.urs.cz/item/CS_URS_2025_01/766811411</t>
  </si>
  <si>
    <t>130</t>
  </si>
  <si>
    <t>766811412</t>
  </si>
  <si>
    <t>Montáž úchytů dvířek kuchyňských skříněk horních</t>
  </si>
  <si>
    <t>534369421</t>
  </si>
  <si>
    <t>Montáž kuchyňských linek úchytů dvířek horních skříněk</t>
  </si>
  <si>
    <t>https://podminky.urs.cz/item/CS_URS_2025_01/766811412</t>
  </si>
  <si>
    <t>131</t>
  </si>
  <si>
    <t>76681001R</t>
  </si>
  <si>
    <t>"T01"Pracovní linka do vyšetřovny s vestavěným dřezem a umyvadlem a s prostorem pro podstavnou lednici dl.2300 mm mat.DTD povrch CPL včetně pracovní desky Postforming a ochranného panelu mezi horními a dolním skříˇkami a osvětlení LED pásky</t>
  </si>
  <si>
    <t>-1729274234</t>
  </si>
  <si>
    <t>"T01"Pracovní linka do vyšetřovny s vestavěným dřezem a umyvadlem a s prostorem pro podstavnou lednici dl.2300 mm mat.DTD povrch CPL včetně pracovní desky Postforming a ochranného panelu mezi horními a dolním skříňkami a osvětlení LED pásky</t>
  </si>
  <si>
    <t>132</t>
  </si>
  <si>
    <t>76681002R</t>
  </si>
  <si>
    <t>"T02"Pracovní linka do vyšetřovny dl.2300 mm mat.DTD povrch CPL včetně pracovní desky Postforming,ochranného panelu mezi horními a dolním skříňkami a osvětlení LED pásky</t>
  </si>
  <si>
    <t>-1990125470</t>
  </si>
  <si>
    <t>133</t>
  </si>
  <si>
    <t>998766311</t>
  </si>
  <si>
    <t>Přesun hmot procentní pro kce truhlářské ruční v objektech v do 6 m</t>
  </si>
  <si>
    <t>-2060069225</t>
  </si>
  <si>
    <t>Přesun hmot pro konstrukce truhlářské stanovený procentní sazbou (%) z ceny vodorovná dopravní vzdálenost do 50 m ruční (bez užití mechanizace) v objektech výšky do 6 m</t>
  </si>
  <si>
    <t>https://podminky.urs.cz/item/CS_URS_2025_01/998766311</t>
  </si>
  <si>
    <t>771</t>
  </si>
  <si>
    <t>Podlahy z dlaždic</t>
  </si>
  <si>
    <t>134</t>
  </si>
  <si>
    <t>771111011</t>
  </si>
  <si>
    <t>Vysátí podkladu před pokládkou dlažby</t>
  </si>
  <si>
    <t>-942791534</t>
  </si>
  <si>
    <t>Příprava podkladu před provedením dlažby vysátí podlah</t>
  </si>
  <si>
    <t>https://podminky.urs.cz/item/CS_URS_2025_01/771111011</t>
  </si>
  <si>
    <t>135</t>
  </si>
  <si>
    <t>771121011</t>
  </si>
  <si>
    <t>Nátěr penetrační na podlahu</t>
  </si>
  <si>
    <t>1218003625</t>
  </si>
  <si>
    <t>Příprava podkladu před provedením dlažby nátěr penetrační na podlahu</t>
  </si>
  <si>
    <t>https://podminky.urs.cz/item/CS_URS_2025_01/771121011</t>
  </si>
  <si>
    <t>136</t>
  </si>
  <si>
    <t>771121022</t>
  </si>
  <si>
    <t>Broušení betonového podkladu před pokládkou dlažby</t>
  </si>
  <si>
    <t>-572913261</t>
  </si>
  <si>
    <t>Příprava podkladu před provedením dlažby broušení podlah nového podkladu betonového</t>
  </si>
  <si>
    <t>https://podminky.urs.cz/item/CS_URS_2025_01/771121022</t>
  </si>
  <si>
    <t>137</t>
  </si>
  <si>
    <t>771151011</t>
  </si>
  <si>
    <t>Samonivelační stěrka podlah pevnosti 20 MPa tl 3 mm</t>
  </si>
  <si>
    <t>287161202</t>
  </si>
  <si>
    <t>Příprava podkladu před provedením dlažby samonivelační stěrka min. pevnosti 20 MPa, tloušťky do 3 mm</t>
  </si>
  <si>
    <t>https://podminky.urs.cz/item/CS_URS_2025_01/771151011</t>
  </si>
  <si>
    <t>138</t>
  </si>
  <si>
    <t>771571810</t>
  </si>
  <si>
    <t>Demontáž podlah z dlaždic keramických kladených do malty</t>
  </si>
  <si>
    <t>895401870</t>
  </si>
  <si>
    <t>https://podminky.urs.cz/item/CS_URS_2025_01/771571810</t>
  </si>
  <si>
    <t>"pozn.04"3,73</t>
  </si>
  <si>
    <t>139</t>
  </si>
  <si>
    <t>771574416</t>
  </si>
  <si>
    <t>Montáž podlah keramických hladkých lepených cementovým flexibilním lepidlem přes 9 do 12 ks/m2</t>
  </si>
  <si>
    <t>2124845864</t>
  </si>
  <si>
    <t>Montáž podlah z dlaždic keramických lepených cementovým flexibilním lepidlem hladkých, tloušťky do 10 mm přes 9 do 12 ks/m2</t>
  </si>
  <si>
    <t>https://podminky.urs.cz/item/CS_URS_2025_01/771574416</t>
  </si>
  <si>
    <t>140</t>
  </si>
  <si>
    <t>59761135</t>
  </si>
  <si>
    <t>dlažba keramická slinutá nemrazuvzdorná povrch hladký/matný tl do 10mm přes 9 do 12ks/m2</t>
  </si>
  <si>
    <t>693484428</t>
  </si>
  <si>
    <t>10,43*1,1 'Přepočtené koeficientem množství</t>
  </si>
  <si>
    <t>141</t>
  </si>
  <si>
    <t>771591112</t>
  </si>
  <si>
    <t>Izolace pod dlažbu nátěrem nebo stěrkou ve dvou vrstvách</t>
  </si>
  <si>
    <t>1293959822</t>
  </si>
  <si>
    <t>Izolace podlahy pod dlažbu nátěrem nebo stěrkou ve dvou vrstvách</t>
  </si>
  <si>
    <t>https://podminky.urs.cz/item/CS_URS_2025_01/771591112</t>
  </si>
  <si>
    <t>142</t>
  </si>
  <si>
    <t>771591241</t>
  </si>
  <si>
    <t>Izolace těsnícími pásy vnitřní kout</t>
  </si>
  <si>
    <t>-1637840849</t>
  </si>
  <si>
    <t>Izolace podlahy pod dlažbu těsnícími izolačními pásy vnitřní kout</t>
  </si>
  <si>
    <t>https://podminky.urs.cz/item/CS_URS_2025_01/771591241</t>
  </si>
  <si>
    <t>5+4*2</t>
  </si>
  <si>
    <t>143</t>
  </si>
  <si>
    <t>771591242</t>
  </si>
  <si>
    <t>Izolace těsnícími pásy vnější roh</t>
  </si>
  <si>
    <t>-888346211</t>
  </si>
  <si>
    <t>Izolace podlahy pod dlažbu těsnícími izolačními pásy vnější roh</t>
  </si>
  <si>
    <t>https://podminky.urs.cz/item/CS_URS_2025_01/771591242</t>
  </si>
  <si>
    <t>1*2</t>
  </si>
  <si>
    <t>144</t>
  </si>
  <si>
    <t>771591264</t>
  </si>
  <si>
    <t>Izolace těsnícími pásy mezi podlahou a stěnou</t>
  </si>
  <si>
    <t>-955186672</t>
  </si>
  <si>
    <t>Izolace podlahy pod dlažbu těsnícími izolačními pásy mezi podlahou a stěnu</t>
  </si>
  <si>
    <t>https://podminky.urs.cz/item/CS_URS_2025_01/771591264</t>
  </si>
  <si>
    <t>"1.05"2,665*2+2,48*2</t>
  </si>
  <si>
    <t>"1.06"0,73*4+0,94*4+0,86*2+0,96*2+0,86*2</t>
  </si>
  <si>
    <t>145</t>
  </si>
  <si>
    <t>998771311</t>
  </si>
  <si>
    <t>Přesun hmot procentní pro podlahy z dlaždic ruční v objektech v do 6 m</t>
  </si>
  <si>
    <t>-456910626</t>
  </si>
  <si>
    <t>Přesun hmot pro podlahy z dlaždic stanovený procentní sazbou (%) z ceny vodorovná dopravní vzdálenost do 50 m ruční (bez užití mechanizace) v objektech výšky do 6 m</t>
  </si>
  <si>
    <t>https://podminky.urs.cz/item/CS_URS_2025_01/998771311</t>
  </si>
  <si>
    <t>776</t>
  </si>
  <si>
    <t>Podlahy povlakové</t>
  </si>
  <si>
    <t>146</t>
  </si>
  <si>
    <t>776111116</t>
  </si>
  <si>
    <t>Odstranění zbytků lepidla z podkladu povlakových podlah broušením</t>
  </si>
  <si>
    <t>-1452457405</t>
  </si>
  <si>
    <t>Příprava podkladu povlakových podlah a stěn broušení podlah stávajícího podkladu pro odstranění lepidla (po starých krytinách)</t>
  </si>
  <si>
    <t>https://podminky.urs.cz/item/CS_URS_2025_01/776111116</t>
  </si>
  <si>
    <t>147</t>
  </si>
  <si>
    <t>776111311</t>
  </si>
  <si>
    <t>Vysátí podkladu povlakových podlah</t>
  </si>
  <si>
    <t>-1904705377</t>
  </si>
  <si>
    <t>Příprava podkladu povlakových podlah a stěn vysátí podlah</t>
  </si>
  <si>
    <t>https://podminky.urs.cz/item/CS_URS_2025_01/776111311</t>
  </si>
  <si>
    <t>148</t>
  </si>
  <si>
    <t>776121321</t>
  </si>
  <si>
    <t>Neředěná penetrace savého podkladu povlakových podlah</t>
  </si>
  <si>
    <t>-143246577</t>
  </si>
  <si>
    <t>Příprava podkladu povlakových podlah a stěn penetrace neředěná podlah</t>
  </si>
  <si>
    <t>https://podminky.urs.cz/item/CS_URS_2025_01/776121321</t>
  </si>
  <si>
    <t>149</t>
  </si>
  <si>
    <t>776141112</t>
  </si>
  <si>
    <t>Stěrka podlahová nivelační pro vyrovnání podkladu povlakových podlah pevnosti 20 MPa tl přes 3 do 5 mm</t>
  </si>
  <si>
    <t>-2116844313</t>
  </si>
  <si>
    <t>Příprava podkladu povlakových podlah a stěn vyrovnání samonivelační stěrkou podlah min.pevnosti 20 MPa, tloušťky přes 3 do 5 mm</t>
  </si>
  <si>
    <t>https://podminky.urs.cz/item/CS_URS_2025_01/776141112</t>
  </si>
  <si>
    <t>150</t>
  </si>
  <si>
    <t>776201812</t>
  </si>
  <si>
    <t>Demontáž lepených povlakových podlah s podložkou ručně</t>
  </si>
  <si>
    <t>1117666214</t>
  </si>
  <si>
    <t>Demontáž povlakových podlahovin lepených ručně s podložkou</t>
  </si>
  <si>
    <t>https://podminky.urs.cz/item/CS_URS_2025_01/776201812</t>
  </si>
  <si>
    <t>"pozn.08"</t>
  </si>
  <si>
    <t>6,82+12,52+11,09+24,9</t>
  </si>
  <si>
    <t>151</t>
  </si>
  <si>
    <t>776221111</t>
  </si>
  <si>
    <t>Lepení pásů z PVC standardním lepidlem</t>
  </si>
  <si>
    <t>1423129635</t>
  </si>
  <si>
    <t>Montáž podlahovin z PVC lepením standardním lepidlem z pásů</t>
  </si>
  <si>
    <t>https://podminky.urs.cz/item/CS_URS_2025_01/776221111</t>
  </si>
  <si>
    <t>152</t>
  </si>
  <si>
    <t>2841119R</t>
  </si>
  <si>
    <t>"P1"podlahovina vinylová homogenní protiskluzná se vsypem a výztuž. vrstvou, třída zátěže 34/43, hořlavost Bfl-s1 tl 2,00mm</t>
  </si>
  <si>
    <t>-1104329817</t>
  </si>
  <si>
    <t>50,2+43,63*0,1-25,98</t>
  </si>
  <si>
    <t>28,583*1,1 'Přepočtené koeficientem množství</t>
  </si>
  <si>
    <t>153</t>
  </si>
  <si>
    <t>776221121</t>
  </si>
  <si>
    <t>Lepení elektrostaticky vodivých pásů z PVC</t>
  </si>
  <si>
    <t>1441493993</t>
  </si>
  <si>
    <t>Montáž podlahovin z PVC lepením lepidlem pro elektrostaticky vodivé podlahoviny z pásů</t>
  </si>
  <si>
    <t>https://podminky.urs.cz/item/CS_URS_2025_01/776221121</t>
  </si>
  <si>
    <t>"P3"25,980</t>
  </si>
  <si>
    <t>154</t>
  </si>
  <si>
    <t>2841114R</t>
  </si>
  <si>
    <t>"P3"podlahovina vinylová homogenní protiskluzná se vsypem a výztuž. vrstvou, elektrostaticky vodivá, třída zátěže 34/43, hořlavost Bfl-s1 tl 2,00mm</t>
  </si>
  <si>
    <t>878856049</t>
  </si>
  <si>
    <t>25,98*1,1 'Přepočtené koeficientem množství</t>
  </si>
  <si>
    <t>155</t>
  </si>
  <si>
    <t>776223112</t>
  </si>
  <si>
    <t>Spoj povlakových podlahovin z PVC svařováním za studena</t>
  </si>
  <si>
    <t>-1533258460</t>
  </si>
  <si>
    <t>Montáž podlahovin z PVC spoj podlah svařováním za studena</t>
  </si>
  <si>
    <t>https://podminky.urs.cz/item/CS_URS_2025_01/776223112</t>
  </si>
  <si>
    <t>156</t>
  </si>
  <si>
    <t>776410811</t>
  </si>
  <si>
    <t>Odstranění soklíků a lišt pryžových nebo plastových</t>
  </si>
  <si>
    <t>-1475010289</t>
  </si>
  <si>
    <t>Demontáž soklíků nebo lišt pryžových nebo plastových</t>
  </si>
  <si>
    <t>https://podminky.urs.cz/item/CS_URS_2025_01/776410811</t>
  </si>
  <si>
    <t>2*(2,75+2,48+4,48+3,05+4,47+2,48+5,7+5,15)</t>
  </si>
  <si>
    <t>157</t>
  </si>
  <si>
    <t>776411212</t>
  </si>
  <si>
    <t>Montáž tahaných obvodových soklíků z PVC výšky do 100 mm</t>
  </si>
  <si>
    <t>-1395792487</t>
  </si>
  <si>
    <t>Montáž soklíků tahaných (fabiony) z PVC obvodových, výšky přes 80 do 100 mm</t>
  </si>
  <si>
    <t>https://podminky.urs.cz/item/CS_URS_2025_01/776411212</t>
  </si>
  <si>
    <t>"1.02"2,5*2+4,48*2</t>
  </si>
  <si>
    <t>"1.03"5,15*2+5,7*2</t>
  </si>
  <si>
    <t>"1.04"1,505*2+2,48*2</t>
  </si>
  <si>
    <t>158</t>
  </si>
  <si>
    <t>776411213</t>
  </si>
  <si>
    <t>Montáž tahaných soklíků z PVC vnitřních rohů</t>
  </si>
  <si>
    <t>-326398177</t>
  </si>
  <si>
    <t>Montáž soklíků tahaných (fabiony) z PVC vnitřních rohů</t>
  </si>
  <si>
    <t>https://podminky.urs.cz/item/CS_URS_2025_01/776411213</t>
  </si>
  <si>
    <t>159</t>
  </si>
  <si>
    <t>776411214</t>
  </si>
  <si>
    <t>Montáž tahaných soklíků z PVC vnějších rohů</t>
  </si>
  <si>
    <t>-124239339</t>
  </si>
  <si>
    <t>Montáž soklíků tahaných (fabiony) z PVC vnějších rohů</t>
  </si>
  <si>
    <t>https://podminky.urs.cz/item/CS_URS_2025_01/776411214</t>
  </si>
  <si>
    <t>160</t>
  </si>
  <si>
    <t>776421312</t>
  </si>
  <si>
    <t>Montáž přechodových šroubovaných lišt</t>
  </si>
  <si>
    <t>-896290968</t>
  </si>
  <si>
    <t>Montáž lišt přechodových šroubovaných</t>
  </si>
  <si>
    <t>https://podminky.urs.cz/item/CS_URS_2025_01/776421312</t>
  </si>
  <si>
    <t>161</t>
  </si>
  <si>
    <t>5534311R</t>
  </si>
  <si>
    <t>"O09"profil přechodový profil tvaru T mat.nerez</t>
  </si>
  <si>
    <t>-1514103119</t>
  </si>
  <si>
    <t>5*1,02 'Přepočtené koeficientem množství</t>
  </si>
  <si>
    <t>162</t>
  </si>
  <si>
    <t>776991121</t>
  </si>
  <si>
    <t>Základní čištění nově položených podlahovin vysátím a setřením vlhkým mopem</t>
  </si>
  <si>
    <t>-2062382452</t>
  </si>
  <si>
    <t>Ostatní práce údržba nových podlahovin po pokládce čištění základní</t>
  </si>
  <si>
    <t>https://podminky.urs.cz/item/CS_URS_2025_01/776991121</t>
  </si>
  <si>
    <t>163</t>
  </si>
  <si>
    <t>776991141</t>
  </si>
  <si>
    <t>Pastování a leštění podlahovin ručně</t>
  </si>
  <si>
    <t>1233565288</t>
  </si>
  <si>
    <t>Ostatní práce údržba nových podlahovin po pokládce pastování a leštění ručně</t>
  </si>
  <si>
    <t>https://podminky.urs.cz/item/CS_URS_2025_01/776991141</t>
  </si>
  <si>
    <t>164</t>
  </si>
  <si>
    <t>998776311</t>
  </si>
  <si>
    <t>Přesun hmot procentní pro podlahy povlakové ruční v objektech v do 6 m</t>
  </si>
  <si>
    <t>755759451</t>
  </si>
  <si>
    <t>Přesun hmot pro podlahy povlakové stanovený procentní sazbou (%) z ceny vodorovná dopravní vzdálenost do 50 m ruční (bez užití mechanizace) v objektech výšky do 6 m</t>
  </si>
  <si>
    <t>https://podminky.urs.cz/item/CS_URS_2025_01/998776311</t>
  </si>
  <si>
    <t>781</t>
  </si>
  <si>
    <t>Dokončovací práce - obklady</t>
  </si>
  <si>
    <t>165</t>
  </si>
  <si>
    <t>781111011</t>
  </si>
  <si>
    <t>Ometení (oprášení) stěny při přípravě podkladu</t>
  </si>
  <si>
    <t>-932128019</t>
  </si>
  <si>
    <t>Příprava podkladu před provedením obkladu oprášení (ometení) stěny</t>
  </si>
  <si>
    <t>https://podminky.urs.cz/item/CS_URS_2025_01/781111011</t>
  </si>
  <si>
    <t>"1.05"2,7*(2,48*2+2,665*2)-0,8*2,0</t>
  </si>
  <si>
    <t>"1.06"2,7*(0,94*4+0,73*4+0,86*2+0,96*2+0,86*2)-0,7*2,0*3</t>
  </si>
  <si>
    <t>166</t>
  </si>
  <si>
    <t>781121011</t>
  </si>
  <si>
    <t>Nátěr penetrační na stěnu</t>
  </si>
  <si>
    <t>1355548314</t>
  </si>
  <si>
    <t>Příprava podkladu před provedením obkladu nátěr penetrační na stěnu</t>
  </si>
  <si>
    <t>https://podminky.urs.cz/item/CS_URS_2025_01/781121011</t>
  </si>
  <si>
    <t>167</t>
  </si>
  <si>
    <t>781151031</t>
  </si>
  <si>
    <t>Celoplošné vyrovnání podkladu stěrkou tl 3 mm</t>
  </si>
  <si>
    <t>-325190052</t>
  </si>
  <si>
    <t>Příprava podkladu před provedením obkladu celoplošné vyrovnání podkladu stěrkou, tloušťky 3 mm</t>
  </si>
  <si>
    <t>https://podminky.urs.cz/item/CS_URS_2025_01/781151031</t>
  </si>
  <si>
    <t>168</t>
  </si>
  <si>
    <t>781471810</t>
  </si>
  <si>
    <t>Demontáž obkladů z obkladaček keramických kladených do malty</t>
  </si>
  <si>
    <t>1551158577</t>
  </si>
  <si>
    <t>Demontáž obkladů z dlaždic keramických kladených do malty</t>
  </si>
  <si>
    <t>https://podminky.urs.cz/item/CS_URS_2025_01/781471810</t>
  </si>
  <si>
    <t>"pozn.05"</t>
  </si>
  <si>
    <t>1,5*(1,67*4+0,86*2+0,96*2+0,86*2-0,6*3)</t>
  </si>
  <si>
    <t>"pozn.06"1,0*1,5</t>
  </si>
  <si>
    <t>"pozn.11"0,21*(5,15+4,48)</t>
  </si>
  <si>
    <t>169</t>
  </si>
  <si>
    <t>781472314</t>
  </si>
  <si>
    <t>Montáž obkladů keramických hladkých lepených cementovým flexibilním rychletuhnoucím lepidlem přes 4 do 6 ks/m2</t>
  </si>
  <si>
    <t>-433988263</t>
  </si>
  <si>
    <t>Montáž keramických obkladů stěn lepených cementovým flexibilním rychletuhnoucím lepidlem hladkých přes 4 do 6 ks/m2</t>
  </si>
  <si>
    <t>https://podminky.urs.cz/item/CS_URS_2025_01/781472314</t>
  </si>
  <si>
    <t>170</t>
  </si>
  <si>
    <t>59761717</t>
  </si>
  <si>
    <t>obklad keramický nemrazuvzdorný povrch hladký/matný tl do 10mm přes 4 do 6ks/m2</t>
  </si>
  <si>
    <t>1031594931</t>
  </si>
  <si>
    <t>54,491*1,15 'Přepočtené koeficientem množství</t>
  </si>
  <si>
    <t>171</t>
  </si>
  <si>
    <t>781491011</t>
  </si>
  <si>
    <t>Montáž zrcadel plochy do 1 m2 lepených silikonovým tmelem na podkladní omítku</t>
  </si>
  <si>
    <t>-834741438</t>
  </si>
  <si>
    <t>Montáž zrcadel lepených silikonovým tmelem na podkladní omítku, plochy do 1 m2</t>
  </si>
  <si>
    <t>https://podminky.urs.cz/item/CS_URS_2025_01/781491011</t>
  </si>
  <si>
    <t>0,6*0,4</t>
  </si>
  <si>
    <t>172</t>
  </si>
  <si>
    <t>6346512R</t>
  </si>
  <si>
    <t>"O07"zrcadlo nad umyvadlo 600x400 mm t.4 mm</t>
  </si>
  <si>
    <t>-1305699897</t>
  </si>
  <si>
    <t>173</t>
  </si>
  <si>
    <t>781492251</t>
  </si>
  <si>
    <t>Montáž profilů ukončovacích lepených flexibilním cementovým lepidlem</t>
  </si>
  <si>
    <t>1348660189</t>
  </si>
  <si>
    <t>Obklad - dokončující práce montáž profilu lepeného flexibilním cementovým lepidlem ukončovacího</t>
  </si>
  <si>
    <t>https://podminky.urs.cz/item/CS_URS_2025_01/781492251</t>
  </si>
  <si>
    <t>20,0+3,0</t>
  </si>
  <si>
    <t>174</t>
  </si>
  <si>
    <t>1941601R</t>
  </si>
  <si>
    <t>"O08"lišta ukončovací nerezová obkladová tvaru L</t>
  </si>
  <si>
    <t>-221121616</t>
  </si>
  <si>
    <t>20*1,05 'Přepočtené koeficientem množství</t>
  </si>
  <si>
    <t>175</t>
  </si>
  <si>
    <t>1941611R</t>
  </si>
  <si>
    <t>"O08"lišta ukončovací nerezová čtvercového tvaru</t>
  </si>
  <si>
    <t>-2128815809</t>
  </si>
  <si>
    <t>3*1,05 'Přepočtené koeficientem množství</t>
  </si>
  <si>
    <t>176</t>
  </si>
  <si>
    <t>781495115</t>
  </si>
  <si>
    <t>Spárování vnitřních obkladů silikonem</t>
  </si>
  <si>
    <t>786009972</t>
  </si>
  <si>
    <t>Obklad - dokončující práce ostatní práce spárování silikonem</t>
  </si>
  <si>
    <t>https://podminky.urs.cz/item/CS_URS_2025_01/781495115</t>
  </si>
  <si>
    <t>177</t>
  </si>
  <si>
    <t>781495184</t>
  </si>
  <si>
    <t>Řezání pracnější rovné keramických obkladaček</t>
  </si>
  <si>
    <t>-904658802</t>
  </si>
  <si>
    <t>Obklad - dokončující práce pracnější řezání obkladaček rovné</t>
  </si>
  <si>
    <t>https://podminky.urs.cz/item/CS_URS_2025_01/781495184</t>
  </si>
  <si>
    <t>178</t>
  </si>
  <si>
    <t>998781311</t>
  </si>
  <si>
    <t>Přesun hmot procentní pro obklady keramické ruční v objektech v do 6 m</t>
  </si>
  <si>
    <t>1921451463</t>
  </si>
  <si>
    <t>Přesun hmot pro obklady keramické stanovený procentní sazbou (%) z ceny vodorovná dopravní vzdálenost do 50 m ruční (bez užití mechanizace) v objektech výšky do 6 m</t>
  </si>
  <si>
    <t>https://podminky.urs.cz/item/CS_URS_2025_01/998781311</t>
  </si>
  <si>
    <t>783</t>
  </si>
  <si>
    <t>Dokončovací práce - nátěry</t>
  </si>
  <si>
    <t>179</t>
  </si>
  <si>
    <t>783301313</t>
  </si>
  <si>
    <t>Odmaštění zámečnických konstrukcí ředidlovým odmašťovačem</t>
  </si>
  <si>
    <t>-569084012</t>
  </si>
  <si>
    <t>Příprava podkladu zámečnických konstrukcí před provedením nátěru odmaštění odmašťovačem ředidlovým</t>
  </si>
  <si>
    <t>https://podminky.urs.cz/item/CS_URS_2025_01/783301313</t>
  </si>
  <si>
    <t>180</t>
  </si>
  <si>
    <t>783301401</t>
  </si>
  <si>
    <t>Ometení zámečnických konstrukcí</t>
  </si>
  <si>
    <t>935410424</t>
  </si>
  <si>
    <t>Příprava podkladu zámečnických konstrukcí před provedením nátěru ometení</t>
  </si>
  <si>
    <t>https://podminky.urs.cz/item/CS_URS_2025_01/783301401</t>
  </si>
  <si>
    <t>"Z01"2*(0,4*(2,0*2+0,7))</t>
  </si>
  <si>
    <t>"Z02"1*(0,4*(2,0*2+0,8))</t>
  </si>
  <si>
    <t>"Z03"1*(0,4*(2,0*2+0,8))</t>
  </si>
  <si>
    <t>"Z04"2*(0,4*(2,0*2+0,9))</t>
  </si>
  <si>
    <t>181</t>
  </si>
  <si>
    <t>783314201</t>
  </si>
  <si>
    <t>Základní antikorozní jednonásobný syntetický standardní nátěr zámečnických konstrukcí</t>
  </si>
  <si>
    <t>-534246368</t>
  </si>
  <si>
    <t>Základní antikorozní nátěr zámečnických konstrukcí jednonásobný syntetický standardní</t>
  </si>
  <si>
    <t>https://podminky.urs.cz/item/CS_URS_2025_01/783314201</t>
  </si>
  <si>
    <t>182</t>
  </si>
  <si>
    <t>783315101</t>
  </si>
  <si>
    <t>Mezinátěr jednonásobný syntetický standardní zámečnických konstrukcí</t>
  </si>
  <si>
    <t>733142789</t>
  </si>
  <si>
    <t>Mezinátěr zámečnických konstrukcí jednonásobný syntetický standardní</t>
  </si>
  <si>
    <t>https://podminky.urs.cz/item/CS_URS_2025_01/783315101</t>
  </si>
  <si>
    <t>183</t>
  </si>
  <si>
    <t>783317101</t>
  </si>
  <si>
    <t>Krycí jednonásobný syntetický standardní nátěr zámečnických konstrukcí</t>
  </si>
  <si>
    <t>1686940421</t>
  </si>
  <si>
    <t>Krycí nátěr (email) zámečnických konstrukcí jednonásobný syntetický standardní</t>
  </si>
  <si>
    <t>https://podminky.urs.cz/item/CS_URS_2025_01/783317101</t>
  </si>
  <si>
    <t>184</t>
  </si>
  <si>
    <t>78340001R</t>
  </si>
  <si>
    <t>Ostatní nátěry celkem</t>
  </si>
  <si>
    <t>soub</t>
  </si>
  <si>
    <t>1939477135</t>
  </si>
  <si>
    <t>784</t>
  </si>
  <si>
    <t>Dokončovací práce - malby a tapety</t>
  </si>
  <si>
    <t>185</t>
  </si>
  <si>
    <t>784111001</t>
  </si>
  <si>
    <t>Oprášení (ometení ) podkladu v místnostech v do 3,80 m</t>
  </si>
  <si>
    <t>1188839417</t>
  </si>
  <si>
    <t>Oprášení (ometení) podkladu v místnostech výšky do 3,80 m</t>
  </si>
  <si>
    <t>https://podminky.urs.cz/item/CS_URS_2025_01/784111001</t>
  </si>
  <si>
    <t>123,174+17,382</t>
  </si>
  <si>
    <t>186</t>
  </si>
  <si>
    <t>784111011</t>
  </si>
  <si>
    <t>Obroušení podkladu omítnutého v místnostech v do 3,80 m</t>
  </si>
  <si>
    <t>-426323016</t>
  </si>
  <si>
    <t>Obroušení podkladu omítky v místnostech výšky do 3,80 m</t>
  </si>
  <si>
    <t>https://podminky.urs.cz/item/CS_URS_2025_01/784111011</t>
  </si>
  <si>
    <t>187</t>
  </si>
  <si>
    <t>784181101</t>
  </si>
  <si>
    <t>Základní akrylátová jednonásobná bezbarvá penetrace podkladu v místnostech v do 3,80 m</t>
  </si>
  <si>
    <t>-1919793542</t>
  </si>
  <si>
    <t>Penetrace podkladu jednonásobná základní akrylátová bezbarvá v místnostech výšky do 3,80 m</t>
  </si>
  <si>
    <t>https://podminky.urs.cz/item/CS_URS_2025_01/784181101</t>
  </si>
  <si>
    <t>188</t>
  </si>
  <si>
    <t>784211161</t>
  </si>
  <si>
    <t>Příplatek k cenám 2x maleb ze směsí za mokra oděruvzdorných za barevnou malbu v světlém odstínu</t>
  </si>
  <si>
    <t>224626721</t>
  </si>
  <si>
    <t>Malby z malířských směsí oděruvzdorných za mokra Příplatek k cenám dvojnásobných maleb za provádění barevné malby tónované na tónovacích automatech, v odstínu světlém</t>
  </si>
  <si>
    <t>https://podminky.urs.cz/item/CS_URS_2025_01/784211161</t>
  </si>
  <si>
    <t>189</t>
  </si>
  <si>
    <t>784215001</t>
  </si>
  <si>
    <t>Provedení jednonásobné malby ze směsí za mokra oděruvzdorných v místnostech v do 3,80 m</t>
  </si>
  <si>
    <t>1032142830</t>
  </si>
  <si>
    <t>Provedení malby ze standardních hmot jednonásobné za mokra oděruvzdorné v místnostech výšky do 3,80 m</t>
  </si>
  <si>
    <t>https://podminky.urs.cz/item/CS_URS_2025_01/784215001</t>
  </si>
  <si>
    <t>190</t>
  </si>
  <si>
    <t>CPR.94596R</t>
  </si>
  <si>
    <t xml:space="preserve">Polyuretan-akrylový email   tonovatelný</t>
  </si>
  <si>
    <t>litr</t>
  </si>
  <si>
    <t>1271637389</t>
  </si>
  <si>
    <t>140,556*0,095 'Přepočtené koeficientem množství</t>
  </si>
  <si>
    <t>191</t>
  </si>
  <si>
    <t>784215101</t>
  </si>
  <si>
    <t>Provedení dvojnásobné malby ze směsí za mokra oděruvzdorných v místnostech v do 3,80 m</t>
  </si>
  <si>
    <t>998689750</t>
  </si>
  <si>
    <t>Provedení malby ze standardních hmot dvojnásobné za mokra oděruvzdorné v místnostech výšky do 3,80 m</t>
  </si>
  <si>
    <t>https://podminky.urs.cz/item/CS_URS_2025_01/784215101</t>
  </si>
  <si>
    <t>192</t>
  </si>
  <si>
    <t>430193804</t>
  </si>
  <si>
    <t>140,556*0,19 'Přepočtené koeficientem množství</t>
  </si>
  <si>
    <t>02 - Silnoproudá elektroinstalace</t>
  </si>
  <si>
    <t xml:space="preserve"> </t>
  </si>
  <si>
    <t>Miroslava Klimešová</t>
  </si>
  <si>
    <t xml:space="preserve">    741 - Elektroinstalace - silnoproud</t>
  </si>
  <si>
    <t xml:space="preserve">    742 - Elektroinstalace - slaboproud</t>
  </si>
  <si>
    <t>741</t>
  </si>
  <si>
    <t>Elektroinstalace - silnoproud</t>
  </si>
  <si>
    <t>741112061</t>
  </si>
  <si>
    <t>Montáž krabice přístrojová zapuštěná plastová kruhová</t>
  </si>
  <si>
    <t>-763488083</t>
  </si>
  <si>
    <t>Montáž krabic elektroinstalačních bez napojení na trubky a lišty, demontáže a montáže víčka a přístroje přístrojových zapuštěných plastových kruhových do zdiva</t>
  </si>
  <si>
    <t>https://podminky.urs.cz/item/CS_URS_2025_01/741112061</t>
  </si>
  <si>
    <t>34571451</t>
  </si>
  <si>
    <t>krabice pod omítku PVC přístrojová kruhová D 70mm hluboká</t>
  </si>
  <si>
    <t>436075592</t>
  </si>
  <si>
    <t>741112101</t>
  </si>
  <si>
    <t>Montáž rozvodka zapuštěná plastová kruhová</t>
  </si>
  <si>
    <t>-954929868</t>
  </si>
  <si>
    <t>Montáž krabic elektroinstalačních bez napojení na trubky a lišty, demontáže a montáže víčka a přístroje rozvodek se zapojením vodičů na svorkovnici zapuštěných plastových kruhových do zdiva</t>
  </si>
  <si>
    <t>https://podminky.urs.cz/item/CS_URS_2025_01/741112101</t>
  </si>
  <si>
    <t>34571521</t>
  </si>
  <si>
    <t>krabice pod omítku PVC odbočná kruhová D 70mm s víčkem a svorkovnicí</t>
  </si>
  <si>
    <t>39199886</t>
  </si>
  <si>
    <t>741120001</t>
  </si>
  <si>
    <t>Montáž vodič Cu izolovaný plný a laněný žíla 0,35-6 mm2 pod omítku (např. CY)</t>
  </si>
  <si>
    <t>847367232</t>
  </si>
  <si>
    <t>Montáž vodičů izolovaných měděných bez ukončení uložených pod omítku plných a laněných (např. CY), průřezu žíly 0,35 až 6 mm2</t>
  </si>
  <si>
    <t>https://podminky.urs.cz/item/CS_URS_2025_01/741120001</t>
  </si>
  <si>
    <t>34141027</t>
  </si>
  <si>
    <t>vodič propojovací flexibilní jádro Cu lanované izolace PVC 450/750V (H07V-K) 1x6mm2</t>
  </si>
  <si>
    <t>-263155685</t>
  </si>
  <si>
    <t>100*1,15 'Přepočtené koeficientem množství</t>
  </si>
  <si>
    <t>741120003</t>
  </si>
  <si>
    <t>Montáž vodič Cu izolovaný plný a laněný žíla 10-16 mm2 pod omítku (např. CY)</t>
  </si>
  <si>
    <t>-2026542887</t>
  </si>
  <si>
    <t>Montáž vodičů izolovaných měděných bez ukončení uložených pod omítku plných a laněných (např. CY), průřezu žíly 10 až 16 mm2</t>
  </si>
  <si>
    <t>https://podminky.urs.cz/item/CS_URS_2025_01/741120003</t>
  </si>
  <si>
    <t>34141029</t>
  </si>
  <si>
    <t>vodič propojovací flexibilní jádro Cu lanované izolace PVC 450/750V (H07V-K) 1x16mm2</t>
  </si>
  <si>
    <t>414777764</t>
  </si>
  <si>
    <t>40*1,15 'Přepočtené koeficientem množství</t>
  </si>
  <si>
    <t>741122015</t>
  </si>
  <si>
    <t>Montáž kabel Cu bez ukončení uložený pod omítku plný kulatý 3x1,5 mm2 (např. CYKY)</t>
  </si>
  <si>
    <t>1493899211</t>
  </si>
  <si>
    <t>Montáž kabelů měděných bez ukončení uložených pod omítku plných kulatých (např. CYKY), počtu a průřezu žil 3x1,5 mm2</t>
  </si>
  <si>
    <t>https://podminky.urs.cz/item/CS_URS_2025_01/741122015</t>
  </si>
  <si>
    <t>34111030</t>
  </si>
  <si>
    <t>kabel instalační jádro Cu plné izolace PVC plášť PVC 450/750V (CYKY) 3x1,5mm2</t>
  </si>
  <si>
    <t>1658871470</t>
  </si>
  <si>
    <t>170*1,15 'Přepočtené koeficientem množství</t>
  </si>
  <si>
    <t>741122016</t>
  </si>
  <si>
    <t>Montáž kabel Cu bez ukončení uložený pod omítku plný kulatý 3x2,5 až 6 mm2 (např. CYKY)</t>
  </si>
  <si>
    <t>743659808</t>
  </si>
  <si>
    <t>Montáž kabelů měděných bez ukončení uložených pod omítku plných kulatých (např. CYKY), počtu a průřezu žil 3x2,5 až 6 mm2</t>
  </si>
  <si>
    <t>https://podminky.urs.cz/item/CS_URS_2025_01/741122016</t>
  </si>
  <si>
    <t>34111036</t>
  </si>
  <si>
    <t>kabel instalační jádro Cu plné izolace PVC plášť PVC 450/750V (CYKY) 3x2,5mm2</t>
  </si>
  <si>
    <t>-531563502</t>
  </si>
  <si>
    <t>215*1,15 'Přepočtené koeficientem množství</t>
  </si>
  <si>
    <t>741122031</t>
  </si>
  <si>
    <t>Montáž kabel Cu bez ukončení uložený pod omítku plný kulatý 5x1,5 až 2,5 mm2 (např. CYKY)</t>
  </si>
  <si>
    <t>-1289152748</t>
  </si>
  <si>
    <t>Montáž kabelů měděných bez ukončení uložených pod omítku plných kulatých (např. CYKY), počtu a průřezu žil 5x1,5 až 2,5 mm2</t>
  </si>
  <si>
    <t>https://podminky.urs.cz/item/CS_URS_2025_01/741122031</t>
  </si>
  <si>
    <t>34111090</t>
  </si>
  <si>
    <t>kabel instalační jádro Cu plné izolace PVC plášť PVC 450/750V (CYKY) 5x1,5mm2</t>
  </si>
  <si>
    <t>553899620</t>
  </si>
  <si>
    <t>10*1,15 'Přepočtené koeficientem množství</t>
  </si>
  <si>
    <t>741122032</t>
  </si>
  <si>
    <t>Montáž kabel Cu bez ukončení uložený pod omítku plný kulatý 5x4 až 6 mm2 (např. CYKY)</t>
  </si>
  <si>
    <t>257688000</t>
  </si>
  <si>
    <t>Montáž kabelů měděných bez ukončení uložených pod omítku plných kulatých (např. CYKY), počtu a průřezu žil 5x4 až 6 mm2</t>
  </si>
  <si>
    <t>https://podminky.urs.cz/item/CS_URS_2025_01/741122032</t>
  </si>
  <si>
    <t>34111100</t>
  </si>
  <si>
    <t>kabel instalační jádro Cu plné izolace PVC plášť PVC 450/750V (CYKY) 5x6mm2</t>
  </si>
  <si>
    <t>-530332473</t>
  </si>
  <si>
    <t>741130001</t>
  </si>
  <si>
    <t>Ukončení vodič izolovaný do 2,5 mm2 v rozváděči nebo na přístroji</t>
  </si>
  <si>
    <t>-710126827</t>
  </si>
  <si>
    <t>Ukončení vodičů izolovaných s označením a zapojením v rozváděči nebo na přístroji, průřezu žíly do 2,5 mm2</t>
  </si>
  <si>
    <t>https://podminky.urs.cz/item/CS_URS_2025_01/741130001</t>
  </si>
  <si>
    <t>741130004</t>
  </si>
  <si>
    <t>Ukončení vodič izolovaný do 6 mm2 v rozváděči nebo na přístroji</t>
  </si>
  <si>
    <t>346018272</t>
  </si>
  <si>
    <t>Ukončení vodičů izolovaných s označením a zapojením v rozváděči nebo na přístroji, průřezu žíly do 6 mm2</t>
  </si>
  <si>
    <t>https://podminky.urs.cz/item/CS_URS_2025_01/741130004</t>
  </si>
  <si>
    <t>741130006</t>
  </si>
  <si>
    <t>Ukončení vodič izolovaný do 16 mm2 v rozváděči nebo na přístroji</t>
  </si>
  <si>
    <t>245003684</t>
  </si>
  <si>
    <t>Ukončení vodičů izolovaných s označením a zapojením v rozváděči nebo na přístroji, průřezu žíly do 16 mm2</t>
  </si>
  <si>
    <t>https://podminky.urs.cz/item/CS_URS_2025_01/741130006</t>
  </si>
  <si>
    <t>741210002</t>
  </si>
  <si>
    <t>Montáž rozvodnice oceloplechová nebo plastová běžná do 50 kg</t>
  </si>
  <si>
    <t>48148099</t>
  </si>
  <si>
    <t>Montáž rozvodnic oceloplechových nebo plastových bez zapojení vodičů běžných, hmotnosti do 50 kg</t>
  </si>
  <si>
    <t>https://podminky.urs.cz/item/CS_URS_2025_01/741210002</t>
  </si>
  <si>
    <t>RMAT0001</t>
  </si>
  <si>
    <t>Rozvaděč R-A, vč. montáže dle PD</t>
  </si>
  <si>
    <t>-545804867</t>
  </si>
  <si>
    <t>741310101</t>
  </si>
  <si>
    <t>Montáž spínač (polo)zapuštěný bezšroubové připojení 1-jednopólový se zapojením vodičů</t>
  </si>
  <si>
    <t>1060771969</t>
  </si>
  <si>
    <t>Montáž spínačů jedno nebo dvoupólových polozapuštěných nebo zapuštěných se zapojením vodičů bezšroubové připojení spínačů, řazení 1-jednopólových</t>
  </si>
  <si>
    <t>https://podminky.urs.cz/item/CS_URS_2025_01/741310101</t>
  </si>
  <si>
    <t>34539010</t>
  </si>
  <si>
    <t>přístroj spínače jednopólového, řazení 1, 1So bezšroubové svorky</t>
  </si>
  <si>
    <t>-1721273260</t>
  </si>
  <si>
    <t>34539049</t>
  </si>
  <si>
    <t>kryt spínače jednoduchý</t>
  </si>
  <si>
    <t>-122334222</t>
  </si>
  <si>
    <t>34539059</t>
  </si>
  <si>
    <t>rámeček jednonásobný</t>
  </si>
  <si>
    <t>-931671500</t>
  </si>
  <si>
    <t>741310102</t>
  </si>
  <si>
    <t>Montáž spínač (polo)zapuštěný bezšroubové připojení 1S-jednopólový s doutnavkou se zapojením vodičů</t>
  </si>
  <si>
    <t>-1606425133</t>
  </si>
  <si>
    <t>Montáž spínačů jedno nebo dvoupólových polozapuštěných nebo zapuštěných se zapojením vodičů bezšroubové připojení spínačů, řazení 1S-jednopólových s doutnavkou</t>
  </si>
  <si>
    <t>https://podminky.urs.cz/item/CS_URS_2025_01/741310102</t>
  </si>
  <si>
    <t>34539015</t>
  </si>
  <si>
    <t>přístroj spínače jednopólového, řazení 1, 1So, 1S bezšroubové svorky</t>
  </si>
  <si>
    <t>-2108809128</t>
  </si>
  <si>
    <t>34539030</t>
  </si>
  <si>
    <t>doutnavka signalizační 2 mA (univerzální)</t>
  </si>
  <si>
    <t>-1741677146</t>
  </si>
  <si>
    <t>34539051</t>
  </si>
  <si>
    <t>kryt spínače jednoduchý, s průzorem</t>
  </si>
  <si>
    <t>-1190165424</t>
  </si>
  <si>
    <t>-1240509567</t>
  </si>
  <si>
    <t>741310113</t>
  </si>
  <si>
    <t>Montáž ovladač (polo)zapuštěný bezšroubové připojení 1/0S-zapínací s doutnavkou se zapojením vodičů</t>
  </si>
  <si>
    <t>1860007493</t>
  </si>
  <si>
    <t>Montáž spínačů jedno nebo dvoupólových polozapuštěných nebo zapuštěných se zapojením vodičů bezšroubové připojení ovladačů, řazení 1/0S-tlačítkových zapínacích s doutnavkou</t>
  </si>
  <si>
    <t>https://podminky.urs.cz/item/CS_URS_2025_01/741310113</t>
  </si>
  <si>
    <t>34539021</t>
  </si>
  <si>
    <t>přístroj ovládače zapínacího, řazení 1/0, 1/0S, 1/0So bezšroubové svorky</t>
  </si>
  <si>
    <t>967067365</t>
  </si>
  <si>
    <t>440673945</t>
  </si>
  <si>
    <t>-1650763958</t>
  </si>
  <si>
    <t>1436542727</t>
  </si>
  <si>
    <t>741310121</t>
  </si>
  <si>
    <t>Montáž přepínač (polo)zapuštěný bezšroubové připojení 5-sériový se zapojením vodičů</t>
  </si>
  <si>
    <t>2014580999</t>
  </si>
  <si>
    <t>Montáž spínačů jedno nebo dvoupólových polozapuštěných nebo zapuštěných se zapojením vodičů bezšroubové připojení přepínačů, řazení 5-sériových</t>
  </si>
  <si>
    <t>https://podminky.urs.cz/item/CS_URS_2025_01/741310121</t>
  </si>
  <si>
    <t>34539012</t>
  </si>
  <si>
    <t>přístroj přepínače sériového, řazení 5 bezšroubové svorky</t>
  </si>
  <si>
    <t>642593286</t>
  </si>
  <si>
    <t>34539050</t>
  </si>
  <si>
    <t>kryt spínače dělený</t>
  </si>
  <si>
    <t>-1610705864</t>
  </si>
  <si>
    <t>-689428078</t>
  </si>
  <si>
    <t>741313002</t>
  </si>
  <si>
    <t>Montáž zásuvka (polo)zapuštěná bezšroubové připojení 2P+PE dvojí zapojení - průběžná se zapojením vodičů</t>
  </si>
  <si>
    <t>1384036598</t>
  </si>
  <si>
    <t>Montáž zásuvek domovních se zapojením vodičů bezšroubové připojení polozapuštěných nebo zapuštěných 10/16 A, provedení 2P + PE dvojí zapojení pro průběžnou montáž</t>
  </si>
  <si>
    <t>https://podminky.urs.cz/item/CS_URS_2025_01/741313002</t>
  </si>
  <si>
    <t>34555241</t>
  </si>
  <si>
    <t>přístroj zásuvky zapuštěné jednonásobné, krytka s clonkami, bezšroubové svorky</t>
  </si>
  <si>
    <t>-276467864</t>
  </si>
  <si>
    <t>-1284500204</t>
  </si>
  <si>
    <t>34539060</t>
  </si>
  <si>
    <t>rámeček dvojnásobný</t>
  </si>
  <si>
    <t>-2063967910</t>
  </si>
  <si>
    <t>34539061</t>
  </si>
  <si>
    <t>rámeček trojnásobný</t>
  </si>
  <si>
    <t>1598210595</t>
  </si>
  <si>
    <t>741313005</t>
  </si>
  <si>
    <t>Montáž zásuvka (polo)zapuštěná bezšroubové připojení 2P + PE s přepěťovou ochranou se zapojením vodičů</t>
  </si>
  <si>
    <t>858988323</t>
  </si>
  <si>
    <t>Montáž zásuvek domovních se zapojením vodičů bezšroubové připojení polozapuštěných nebo zapuštěných 10/16 A, provedení 2P + PE s ochrannými clonkami a přepěťovou ochranou</t>
  </si>
  <si>
    <t>https://podminky.urs.cz/item/CS_URS_2025_01/741313005</t>
  </si>
  <si>
    <t>34555244</t>
  </si>
  <si>
    <t>přístroj zásuvky zapuštěné jednonásobné s optickou přepěťovou ochranou, krytka s clonkami, bezšroubové svorky</t>
  </si>
  <si>
    <t>-1408825143</t>
  </si>
  <si>
    <t>741350001</t>
  </si>
  <si>
    <t>Montáž transformátor jednofázový nn vestavný 1x primár - 1x sekundár do 200 VA se zapojením vodičů</t>
  </si>
  <si>
    <t>-842941602</t>
  </si>
  <si>
    <t>Montáž jednofázových transformátorů nn se zapojením vodičů vestavných 1x primár - 1x sekundár do 200 VA</t>
  </si>
  <si>
    <t>https://podminky.urs.cz/item/CS_URS_2025_01/741350001</t>
  </si>
  <si>
    <t>1239419</t>
  </si>
  <si>
    <t>NAP. ZDROJ SANELA SLZ 01Y 24VDC 30W IP55</t>
  </si>
  <si>
    <t>1488762221</t>
  </si>
  <si>
    <t>741372032</t>
  </si>
  <si>
    <t>Montáž svítidlo LED interiérové přisazené nástěnné nouzové s piktogramem</t>
  </si>
  <si>
    <t>-1059798985</t>
  </si>
  <si>
    <t>Montáž svítidel s integrovaným zdrojem LED se zapojením vodičů interiérových přisazených nástěnných nouzových s piktogramem</t>
  </si>
  <si>
    <t>https://podminky.urs.cz/item/CS_URS_2025_01/741372032</t>
  </si>
  <si>
    <t>34835014</t>
  </si>
  <si>
    <t>svítidlo LED nouzové přisazené baterie 1h piktogram</t>
  </si>
  <si>
    <t>-1919863125</t>
  </si>
  <si>
    <t>741372112</t>
  </si>
  <si>
    <t>Montáž svítidlo LED interiérové vestavné panelové hranaté nebo kruhové přes 0,09 do 0,36 m2 se zapojením vodičů</t>
  </si>
  <si>
    <t>-1369059837</t>
  </si>
  <si>
    <t>Montáž svítidel s integrovaným zdrojem LED se zapojením vodičů interiérových vestavných stropních panelových hranatých nebo kruhových, plochy přes 0,09 do 0,36 m2</t>
  </si>
  <si>
    <t>https://podminky.urs.cz/item/CS_URS_2025_01/741372112</t>
  </si>
  <si>
    <t>RMAT0002</t>
  </si>
  <si>
    <t>A-Vestavné LED svítidlo IP65, opálový kryt, Ra 90, 600x600mm, 1 x LED, 32W, 3500lm, Ra90, 4000K (např. MODUS LAB4000A_KO/90)</t>
  </si>
  <si>
    <t>-484886197</t>
  </si>
  <si>
    <t>RMAT0003</t>
  </si>
  <si>
    <t>B-Vestavné LED svítidlo pro nepřímé osvětlení, 600x600mm, 1 x LED, 26W, 3200lm, Ra80, 4000K (např. MODUS SOFT3000A_KN)</t>
  </si>
  <si>
    <t>1253649105</t>
  </si>
  <si>
    <t>RMAT0004</t>
  </si>
  <si>
    <t>C-LED downlight, plechové tělo, mikroprizmatický kryt, IP54, 1 x LED, 26W, 3000lm, Ra80, 4000K (např. MODUS SPMN3000KN_/E370/)</t>
  </si>
  <si>
    <t>1068110325</t>
  </si>
  <si>
    <t>RMAT0005</t>
  </si>
  <si>
    <t>D-LED downlight, plechové tělo, mikroprizmatický kryt, IP54, 1 x LED, 19W, 1950lm, Ra80, 4000K (např. MODUS SPMN2000KN_/E190/)</t>
  </si>
  <si>
    <t>1415111958</t>
  </si>
  <si>
    <t>RMAT0006</t>
  </si>
  <si>
    <t>E-LED downlight, plechové tělo, mikroprizmatický kryt, IP54, 1 x LED, 13W, 1450lm, Ra80, 4000K (např. MODUS SPMN1500KN_/E190/)</t>
  </si>
  <si>
    <t>563426425</t>
  </si>
  <si>
    <t>RMAT0007</t>
  </si>
  <si>
    <t>Recyklační poplatek</t>
  </si>
  <si>
    <t>1478915819</t>
  </si>
  <si>
    <t>741372161</t>
  </si>
  <si>
    <t>Montáž svítidlo LED interiérové vestavné stropní nouzové bez piktogramu</t>
  </si>
  <si>
    <t>-631201187</t>
  </si>
  <si>
    <t>Montáž svítidel s integrovaným zdrojem LED se zapojením vodičů interiérových vestavných nouzových bez piktogramu</t>
  </si>
  <si>
    <t>https://podminky.urs.cz/item/CS_URS_2025_01/741372161</t>
  </si>
  <si>
    <t>34835013</t>
  </si>
  <si>
    <t>svítidlo LED nouzové vestavné baterie 3h</t>
  </si>
  <si>
    <t>-72720197</t>
  </si>
  <si>
    <t>741450002</t>
  </si>
  <si>
    <t>Montáž svorkovnice ekvipotenciálního pospojení</t>
  </si>
  <si>
    <t>1662956298</t>
  </si>
  <si>
    <t>Montáž prvků pro vyrovnání potenciálu svorkovnice ekvipotenciálního pospojení</t>
  </si>
  <si>
    <t>https://podminky.urs.cz/item/CS_URS_2025_01/741450002</t>
  </si>
  <si>
    <t>34565002</t>
  </si>
  <si>
    <t>svorkovnice ekvipotenciální 200x65mm</t>
  </si>
  <si>
    <t>-1686343328</t>
  </si>
  <si>
    <t>741450003</t>
  </si>
  <si>
    <t>Montáž zásuvky pro vyrovnání potenciálu zapuštěné dvojnásobné</t>
  </si>
  <si>
    <t>-1890157497</t>
  </si>
  <si>
    <t>Montáž prvků pro vyrovnání potenciálu zásuvky zapuštěné dvojnásobné</t>
  </si>
  <si>
    <t>https://podminky.urs.cz/item/CS_URS_2025_01/741450003</t>
  </si>
  <si>
    <t>ABB.2CKA002495A0059</t>
  </si>
  <si>
    <t>Svorka pro vyrovnání potenciálů dvojnásobná, zapuštěná Reflex SI</t>
  </si>
  <si>
    <t>65787054</t>
  </si>
  <si>
    <t>741450006</t>
  </si>
  <si>
    <t>Montáž svorky pro vyrovnání potenciálu pro vodivé upevnění</t>
  </si>
  <si>
    <t>1027440520</t>
  </si>
  <si>
    <t>Montáž prvků pro vyrovnání potenciálu svorky pro vodivé upevnění</t>
  </si>
  <si>
    <t>https://podminky.urs.cz/item/CS_URS_2025_01/741450006</t>
  </si>
  <si>
    <t>34565006</t>
  </si>
  <si>
    <t>svorka pro vyrovnání potenciálů pro vodivé upevnění šroubem M6</t>
  </si>
  <si>
    <t>646614600</t>
  </si>
  <si>
    <t>741810002</t>
  </si>
  <si>
    <t>Celková prohlídka elektrického rozvodu a zařízení přes 100 000 do 500 000,- Kč</t>
  </si>
  <si>
    <t>-1862493475</t>
  </si>
  <si>
    <t>Zkoušky a prohlídky elektrických rozvodů a zařízení celková prohlídka a vyhotovení revizní zprávy pro objem montážních prací přes 100 do 500 tis. Kč</t>
  </si>
  <si>
    <t>https://podminky.urs.cz/item/CS_URS_2025_01/741810002</t>
  </si>
  <si>
    <t>741910412</t>
  </si>
  <si>
    <t>Montáž žlab kovový šířky do 100 mm bez víka</t>
  </si>
  <si>
    <t>715789099</t>
  </si>
  <si>
    <t>Montáž žlabů bez stojiny a výložníků kovových s podpěrkami a příslušenstvím bez víka, šířky do 100 mm</t>
  </si>
  <si>
    <t>https://podminky.urs.cz/item/CS_URS_2025_01/741910412</t>
  </si>
  <si>
    <t>2023353</t>
  </si>
  <si>
    <t>ZLAB DRAT. INT. SPOJKA DZI 35X60 VEZ</t>
  </si>
  <si>
    <t>-360324526</t>
  </si>
  <si>
    <t>2016761</t>
  </si>
  <si>
    <t>ZAVES DZZ_VS</t>
  </si>
  <si>
    <t>267243602</t>
  </si>
  <si>
    <t>741920382</t>
  </si>
  <si>
    <t>Ucpávka prostupu kabelového svazku pěnou otvorem D 120 mm zaplnění prostupu kabely ze 60% stěnou tl 150 mm požární odolnost EI 60</t>
  </si>
  <si>
    <t>-942648195</t>
  </si>
  <si>
    <t>Protipožární ucpávky svazků kabelů prostup stěnou tloušťky 150 mm pěnou, požární odolnost EI 60 při 60% zaplnění prostupu kabely průměr prostupu 120 mm</t>
  </si>
  <si>
    <t>https://podminky.urs.cz/item/CS_URS_2025_01/741920382</t>
  </si>
  <si>
    <t>998741101</t>
  </si>
  <si>
    <t>Přesun hmot tonážní pro silnoproud v objektech v do 6 m</t>
  </si>
  <si>
    <t>871777580</t>
  </si>
  <si>
    <t>Přesun hmot pro silnoproud stanovený z hmotnosti přesunovaného materiálu vodorovná dopravní vzdálenost do 50 m základní v objektech výšky do 6 m</t>
  </si>
  <si>
    <t>https://podminky.urs.cz/item/CS_URS_2025_01/998741101</t>
  </si>
  <si>
    <t>TIČR</t>
  </si>
  <si>
    <t xml:space="preserve">Sepsání a vydání stanoviska dle zak. č. 250/2021 Sb., provedením prohlídek, řízení a vyhodnocení zkoušek, kterými se osvědčuje, zda vyhrazená technická zařízení a materiály použité k jejich zhotovení splňují požadavky předpisů </t>
  </si>
  <si>
    <t>hod</t>
  </si>
  <si>
    <t>-784739227</t>
  </si>
  <si>
    <t>Zednicvýp</t>
  </si>
  <si>
    <t>Zednické výpomoce (sekání drážek, krabice pro ele, rozvaděč, prostupy, zapravení, začištění)</t>
  </si>
  <si>
    <t>-988805013</t>
  </si>
  <si>
    <t>742</t>
  </si>
  <si>
    <t>Elektroinstalace - slaboproud</t>
  </si>
  <si>
    <t>742121001</t>
  </si>
  <si>
    <t>Montáž kabelů sdělovacích pro vnitřní rozvody do 15 žil</t>
  </si>
  <si>
    <t>542896736</t>
  </si>
  <si>
    <t>Montáž kabelů sdělovacích pro vnitřní rozvody počtu žil do 15</t>
  </si>
  <si>
    <t>https://podminky.urs.cz/item/CS_URS_2025_01/742121001</t>
  </si>
  <si>
    <t>34121233</t>
  </si>
  <si>
    <t>kabel sdělovací stíněný laminovanou Al fólií s příložným Cu drátem jádro Cu plné izolace PVC plášť PVC 300V (J-Y(St)Y…Lg) 2x2x0,8mm2</t>
  </si>
  <si>
    <t>-1436629488</t>
  </si>
  <si>
    <t>20*1,2 'Přepočtené koeficientem množství</t>
  </si>
  <si>
    <t>742350001</t>
  </si>
  <si>
    <t>Montáž signalizačního světla s elektronikou a akustickou signalizací k zařízení pro ZTP</t>
  </si>
  <si>
    <t>3410053</t>
  </si>
  <si>
    <t>Montáž zařízení pro tělesně postižené signalizačního světla s akustickou signalizací</t>
  </si>
  <si>
    <t>https://podminky.urs.cz/item/CS_URS_2025_01/742350001</t>
  </si>
  <si>
    <t>34535107</t>
  </si>
  <si>
    <t>sada pro nouzovou signalizaci s modulem s opticko-akustickým alarmem tlačítko signální tahové resetovací tlačítko transformátor včetně rámečků 230V IP20</t>
  </si>
  <si>
    <t>-1350056814</t>
  </si>
  <si>
    <t>742350002</t>
  </si>
  <si>
    <t>Montáž potvrzovacího tlačítka k zařízení pro ZTP</t>
  </si>
  <si>
    <t>26146920</t>
  </si>
  <si>
    <t>Montáž zařízení pro tělesně postižené potvrzovacího tlačítka</t>
  </si>
  <si>
    <t>https://podminky.urs.cz/item/CS_URS_2025_01/742350002</t>
  </si>
  <si>
    <t>742350003</t>
  </si>
  <si>
    <t>Montáž volacího tlačítka do výšky 900 mm a táhla do výšky 150 mm k zařízení pro ZTP</t>
  </si>
  <si>
    <t>-1510529204</t>
  </si>
  <si>
    <t>Montáž zařízení pro tělesně postižené volacího tlačítka do výšky 900 mm a táhla do výšky 150 mm</t>
  </si>
  <si>
    <t>https://podminky.urs.cz/item/CS_URS_2025_01/742350003</t>
  </si>
  <si>
    <t>742350004</t>
  </si>
  <si>
    <t>Montáž napájecího zdroje 24 V k zařízení pro ZTP</t>
  </si>
  <si>
    <t>-1857665962</t>
  </si>
  <si>
    <t>Montáž zařízení pro tělesně postižené napájecího zdroje 24 V</t>
  </si>
  <si>
    <t>https://podminky.urs.cz/item/CS_URS_2025_01/742350004</t>
  </si>
  <si>
    <t>742350006</t>
  </si>
  <si>
    <t>Montáž instalační krabice pro DHM</t>
  </si>
  <si>
    <t>1040011836</t>
  </si>
  <si>
    <t>Montáž zařízení pro tělesně postižené instalační krabice pro DHM</t>
  </si>
  <si>
    <t>https://podminky.urs.cz/item/CS_URS_2025_01/742350006</t>
  </si>
  <si>
    <t>03 - Slaboproudá elektrotechnika</t>
  </si>
  <si>
    <t>ICS-systémy s.r.o.</t>
  </si>
  <si>
    <t xml:space="preserve">    STK - Strukturovaná kabeláž</t>
  </si>
  <si>
    <t xml:space="preserve">    VSS - Dohledový videosystém</t>
  </si>
  <si>
    <t xml:space="preserve">    ACS - Přístupový systém</t>
  </si>
  <si>
    <t xml:space="preserve">    SPP - Systém přivolání pomoci</t>
  </si>
  <si>
    <t xml:space="preserve">    TRASY - Trasy a kabeláže</t>
  </si>
  <si>
    <t xml:space="preserve">    SLP - Společné náklady pro slaboproudé systémy</t>
  </si>
  <si>
    <t>STK</t>
  </si>
  <si>
    <t>Strukturovaná kabeláž</t>
  </si>
  <si>
    <t>742110504</t>
  </si>
  <si>
    <t>Montáž krabic elektroinstalačních s víčkem zapuštěných plastových odbočných kruhových</t>
  </si>
  <si>
    <t>https://podminky.urs.cz/item/CS_URS_2025_01/742110504</t>
  </si>
  <si>
    <t>742124005</t>
  </si>
  <si>
    <t>Montáž kabelů datových FTP, UTP, STP ukončení kabelu konektorem</t>
  </si>
  <si>
    <t>https://podminky.urs.cz/item/CS_URS_2025_01/742124005</t>
  </si>
  <si>
    <t>37452035</t>
  </si>
  <si>
    <t>prvek ukončovací datového rozvodu keystone 1xRJ45 STP Cat6 samořezný kabelová pojistka</t>
  </si>
  <si>
    <t>742330022</t>
  </si>
  <si>
    <t>Montáž strukturované kabeláže příslušenství a ostatní práce k rozvaděčům napájecího panelu</t>
  </si>
  <si>
    <t>https://podminky.urs.cz/item/CS_URS_2025_01/742330022</t>
  </si>
  <si>
    <t>35712106</t>
  </si>
  <si>
    <t>panel rozvodný 19" 8x zásuvka dle ČSN max 16A kabel 3x1,5mm 2m</t>
  </si>
  <si>
    <t>742330012</t>
  </si>
  <si>
    <t>Montáž strukturované kabeláže zařízení do rozvaděče switche, UPS, DVR, server bez nastavení</t>
  </si>
  <si>
    <t>https://podminky.urs.cz/item/CS_URS_2025_01/742330012</t>
  </si>
  <si>
    <t>35712105</t>
  </si>
  <si>
    <t>switch 24 portů Gigabit (24x PoE/PoE+) kapacita 48Gbps 370W</t>
  </si>
  <si>
    <t>742330023</t>
  </si>
  <si>
    <t>Montáž strukturované kabeláže příslušenství a ostatní práce k rozvaděčům vyvazovacíhoho panelu 1U</t>
  </si>
  <si>
    <t>https://podminky.urs.cz/item/CS_URS_2025_01/742330023</t>
  </si>
  <si>
    <t>ADI.0051176.URS</t>
  </si>
  <si>
    <t>19" vyvazovací panel 2U plastový, černý RAL 9005</t>
  </si>
  <si>
    <t>MO ÚRS 2025 01</t>
  </si>
  <si>
    <t>742330024</t>
  </si>
  <si>
    <t>Montáž strukturované kabeláže příslušenství a ostatní práce k rozvaděčům patch panelu 24 portů</t>
  </si>
  <si>
    <t>https://podminky.urs.cz/item/CS_URS_2025_01/742330024</t>
  </si>
  <si>
    <t>ADI.0051296.URS</t>
  </si>
  <si>
    <t>Patch panel černý osazený 24 portů STP 1U CAT6</t>
  </si>
  <si>
    <t>742330044</t>
  </si>
  <si>
    <t>Montáž strukturované kabeláže zásuvek datových pod omítku, do nábytku, do parapetního žlabu nebo podlahové krabice 1 až 6 pozic</t>
  </si>
  <si>
    <t>https://podminky.urs.cz/item/CS_URS_2025_01/742330044</t>
  </si>
  <si>
    <t>37451170</t>
  </si>
  <si>
    <t>modul zásuvkový se záclonkou přímý (neosazený) pro keystone 2xRJ45 45x45mm</t>
  </si>
  <si>
    <t>37451210</t>
  </si>
  <si>
    <t>záslepka datové zásuvky 22,5x45mm</t>
  </si>
  <si>
    <t>34539100</t>
  </si>
  <si>
    <t>rámeček datové zásuvky pro 2 moduly 22,5x45mm</t>
  </si>
  <si>
    <t>742330012R1</t>
  </si>
  <si>
    <t>Montáž strukturované kabeláže zařízení WiFi AP</t>
  </si>
  <si>
    <t>https://podminky.urs.cz/item/CS_URS_2025_01/742330012R1</t>
  </si>
  <si>
    <t>WIFI_AP2</t>
  </si>
  <si>
    <t>WiFi Access Point - vnitřní, WiFi 2.4 / 5GHz</t>
  </si>
  <si>
    <t>P</t>
  </si>
  <si>
    <t>Poznámka k položce:_x000d_
Poznámka k položce: WiFi Access Point - WiFi 6, dual-band (2,4 GHz 574 Mb/s + 5 GHz 4800 Mb/s ), 1 port s rychlostí 2,5 Gbit, standardy 802.11n, 802.11ac a 802.11ax, aktivní PoE 802.3af (PoE), 1× LAN, WPA2, WPA2-Enterprise a WPA3 šifrování, Firewall a Access control ochrana, neodnímatelná anténa, IPv6 Ready a LED kontrolka síly signálu</t>
  </si>
  <si>
    <t>VSS</t>
  </si>
  <si>
    <t>Dohledový videosystém</t>
  </si>
  <si>
    <t>742230001</t>
  </si>
  <si>
    <t>Montáž kamerového systému DVR nebo NAS, nahrávacího zařízení pro kamery</t>
  </si>
  <si>
    <t>https://podminky.urs.cz/item/CS_URS_2025_01/742230001</t>
  </si>
  <si>
    <t>38471006</t>
  </si>
  <si>
    <t>videorekordér síťový (NVR) pro záznam 8 IP kamer bez HDD maximální rozlišení záznamu 12MP rozpoznání osob a vozidel 8x PoE</t>
  </si>
  <si>
    <t>40332006</t>
  </si>
  <si>
    <t>HDD k rekordérům kamerových systémů 8TB</t>
  </si>
  <si>
    <t>742230002</t>
  </si>
  <si>
    <t>Montáž kamerového systému PC pro sledování kamerového systému, OS, monitor, klávesnice myš</t>
  </si>
  <si>
    <t>https://podminky.urs.cz/item/CS_URS_2025_01/742230002</t>
  </si>
  <si>
    <t>40342004</t>
  </si>
  <si>
    <t>monitor LCD LED 27" 16:9 Full HD VGA HDMI 230V</t>
  </si>
  <si>
    <t>34199008</t>
  </si>
  <si>
    <t>kabel propojovací HDMI 2.0 High Speed podpora Ethernetu a 4K délka 3m</t>
  </si>
  <si>
    <t>742230004</t>
  </si>
  <si>
    <t>Montáž kamerového systému vnitřní kamery</t>
  </si>
  <si>
    <t>https://podminky.urs.cz/item/CS_URS_2025_01/742230004</t>
  </si>
  <si>
    <t>38475191</t>
  </si>
  <si>
    <t>kamera vnitřní IP dome MZVF 2,8-12mm maximální rozlišení záznamu 2MP přísvit IR 30m WDR 140dB VA (AI) 12V DC/PoE</t>
  </si>
  <si>
    <t>742230007</t>
  </si>
  <si>
    <t>Montáž kamerového systému konzoly pro kryt nebo kameru</t>
  </si>
  <si>
    <t>https://podminky.urs.cz/item/CS_URS_2025_01/742230007</t>
  </si>
  <si>
    <t>38479019</t>
  </si>
  <si>
    <t>krabice instalační pro montáž dome kamer</t>
  </si>
  <si>
    <t>742230009</t>
  </si>
  <si>
    <t>Montáž kamerového systému samolepky "Střeženo kamerovým systémem"</t>
  </si>
  <si>
    <t>https://podminky.urs.cz/item/CS_URS_2025_01/742230009</t>
  </si>
  <si>
    <t>73558005</t>
  </si>
  <si>
    <t>samolepka "Střeženo kamerovým systémem" 10x10 cm černý piktogram ve žlutém čtverci</t>
  </si>
  <si>
    <t>742230101</t>
  </si>
  <si>
    <t>Montáž kamerového systému nastavení a instalace licence k připojení jedné kamery k SW</t>
  </si>
  <si>
    <t>https://podminky.urs.cz/item/CS_URS_2025_01/742230101</t>
  </si>
  <si>
    <t>95321002</t>
  </si>
  <si>
    <t>licence pro připojení jedné kamery</t>
  </si>
  <si>
    <t>742230102</t>
  </si>
  <si>
    <t>Montáž kamerového systému nastavení a instalace instalace a nastavení SW pro sledování kamer</t>
  </si>
  <si>
    <t>https://podminky.urs.cz/item/CS_URS_2025_01/742230102</t>
  </si>
  <si>
    <t>95321001</t>
  </si>
  <si>
    <t>licence základní bez kamerových licencí</t>
  </si>
  <si>
    <t>742230103</t>
  </si>
  <si>
    <t>Montáž kamerového systému nastavení a instalace nastavení záběru podle přání uživatele</t>
  </si>
  <si>
    <t>https://podminky.urs.cz/item/CS_URS_2025_01/742230103</t>
  </si>
  <si>
    <t>35712099</t>
  </si>
  <si>
    <t>switch 9 portů Gigabit (8x PoE, 1x bez PoE) kapacita 18Gbps 130W</t>
  </si>
  <si>
    <t>ACS</t>
  </si>
  <si>
    <t>Přístupový systém</t>
  </si>
  <si>
    <t>742240001</t>
  </si>
  <si>
    <t>Montáž elektronické kontroly vstupu čtečky karet</t>
  </si>
  <si>
    <t>https://podminky.urs.cz/item/CS_URS_2025_01/742240001</t>
  </si>
  <si>
    <t>WRDJ0S4W</t>
  </si>
  <si>
    <t>čtečka karet Mifare, kompatibilní se stávajícím systémem</t>
  </si>
  <si>
    <t>742240005</t>
  </si>
  <si>
    <t>Montáž elektronické kontroly vstupu řídící jednotky pro připojení čteček</t>
  </si>
  <si>
    <t>https://podminky.urs.cz/item/CS_URS_2025_01/742240005</t>
  </si>
  <si>
    <t>CU42E0GEU</t>
  </si>
  <si>
    <t>řídící jednotka online se zdrojem v krytu, kompatibilní se stávajícím systémem</t>
  </si>
  <si>
    <t>742320011</t>
  </si>
  <si>
    <t>Montáž elektricky ovládaných zámků elektromechanických samozamykacích s panikovou funkcí</t>
  </si>
  <si>
    <t>https://podminky.urs.cz/item/CS_URS_2025_01/742320011</t>
  </si>
  <si>
    <t>54978008</t>
  </si>
  <si>
    <t>zámek elektromechanický samozamykací panikový vícebodový úzký</t>
  </si>
  <si>
    <t>ADI.0035069.URS</t>
  </si>
  <si>
    <t>Univerzální protiplech pro el. zámky</t>
  </si>
  <si>
    <t>ADI.0035080.URS</t>
  </si>
  <si>
    <t>Dělený čtyřhran 9 mm 61-80 mm</t>
  </si>
  <si>
    <t>ADI.0035061.URS</t>
  </si>
  <si>
    <t>6m propojovací kabel s konektorem pro el.zámky</t>
  </si>
  <si>
    <t>ADI.0035062.URS</t>
  </si>
  <si>
    <t>Kabelová zadlabavací průchodka (260x18x16mm)</t>
  </si>
  <si>
    <t>ADI.0068798.URS</t>
  </si>
  <si>
    <t>Pancéřovaná hadice s koncovkami pro kabeláž, 45 cm</t>
  </si>
  <si>
    <t>ADI.0035181.URS</t>
  </si>
  <si>
    <t>Šedá koncová vývodka panceř.hadice 10\7</t>
  </si>
  <si>
    <t>ADI.0035183.URS</t>
  </si>
  <si>
    <t>Kabelová průchodka pro zadlabání do dveří,délka pouzdra46cm\vnitřní průch.40cm</t>
  </si>
  <si>
    <t>742320033</t>
  </si>
  <si>
    <t>Montáž elektricky ovládaných zámků ostatní prvky nerezové lišty k elektrickému zámku</t>
  </si>
  <si>
    <t>https://podminky.urs.cz/item/CS_URS_2025_01/742320033</t>
  </si>
  <si>
    <t>54916004</t>
  </si>
  <si>
    <t>lišta k zámku nerez</t>
  </si>
  <si>
    <t>742240007</t>
  </si>
  <si>
    <t>Montáž elektronické kontroly vstupu ovládacího scriptu</t>
  </si>
  <si>
    <t>https://podminky.urs.cz/item/CS_URS_2025_01/742240007</t>
  </si>
  <si>
    <t>742220211</t>
  </si>
  <si>
    <t>Montáž zálohového napájecího zdroje s dobíječem a akumulátorem</t>
  </si>
  <si>
    <t>https://podminky.urs.cz/item/CS_URS_2025_01/742220211</t>
  </si>
  <si>
    <t>40463012</t>
  </si>
  <si>
    <t>zdroj napájecí v krytu 4A</t>
  </si>
  <si>
    <t>34641076</t>
  </si>
  <si>
    <t>akumulátor 12V/3,5Ah</t>
  </si>
  <si>
    <t>742220421</t>
  </si>
  <si>
    <t>Nastavení a oživení PZTS instalace přístupového SW</t>
  </si>
  <si>
    <t>https://podminky.urs.cz/item/CS_URS_2025_01/742220421</t>
  </si>
  <si>
    <t>742220501</t>
  </si>
  <si>
    <t>Zkoušky a revize PZTS zkoušky TIČR</t>
  </si>
  <si>
    <t>https://podminky.urs.cz/item/CS_URS_2025_01/742220501</t>
  </si>
  <si>
    <t>742220511</t>
  </si>
  <si>
    <t>Zkoušky a revize PZTS revize výchozí systému PZTS</t>
  </si>
  <si>
    <t>https://podminky.urs.cz/item/CS_URS_2025_01/742220511</t>
  </si>
  <si>
    <t>SPP</t>
  </si>
  <si>
    <t>Systém přivolání pomoci</t>
  </si>
  <si>
    <t>742360151</t>
  </si>
  <si>
    <t>Montáž systému pacient-sestra signalizačních prvků tlačítka nouzového volání</t>
  </si>
  <si>
    <t>https://podminky.urs.cz/item/CS_URS_2025_01/742360151</t>
  </si>
  <si>
    <t>742360152</t>
  </si>
  <si>
    <t>Montáž systému pacient-sestra signalizačních prvků tlačítka rušícího</t>
  </si>
  <si>
    <t>https://podminky.urs.cz/item/CS_URS_2025_01/742360152</t>
  </si>
  <si>
    <t>742360132</t>
  </si>
  <si>
    <t>Montáž systému pacient-sestra signalizačních prvků signalizační jednotky s displejem</t>
  </si>
  <si>
    <t>https://podminky.urs.cz/item/CS_URS_2025_01/742360132</t>
  </si>
  <si>
    <t>742360161</t>
  </si>
  <si>
    <t>Montáž systému pacient-sestra signalizačních prvků táhla nouzového volání</t>
  </si>
  <si>
    <t>https://podminky.urs.cz/item/CS_URS_2025_01/742360161</t>
  </si>
  <si>
    <t>742360202</t>
  </si>
  <si>
    <t>Montáž systému pacient-sestra signalizačních prvků svítidla směrového</t>
  </si>
  <si>
    <t>https://podminky.urs.cz/item/CS_URS_2025_01/742360202</t>
  </si>
  <si>
    <t>742110505</t>
  </si>
  <si>
    <t>Montáž krabic elektroinstalačních s víčkem zapuštěných plastových odbočných čtyřhranných</t>
  </si>
  <si>
    <t>https://podminky.urs.cz/item/CS_URS_2025_01/742110505</t>
  </si>
  <si>
    <t>ADI.0035981.URS</t>
  </si>
  <si>
    <t>Sestava pro nouzové přivolání pomoci pro bezbariérová WC, šatny apod.</t>
  </si>
  <si>
    <t>ADI.0035999.URS</t>
  </si>
  <si>
    <t>Jednotka pro aktivaci nouzového a reset std.\nouz. volání (tlačítkem)</t>
  </si>
  <si>
    <t>ADI.0036048.URS</t>
  </si>
  <si>
    <t>Instalační krabice UK-1G pro zápustnou montáž, hl. 32 mm</t>
  </si>
  <si>
    <t>ADI.0036050.URS</t>
  </si>
  <si>
    <t>Instalační krabice UK-2G pro zápustnou montáž, hl. 32 mm</t>
  </si>
  <si>
    <t>TRASY</t>
  </si>
  <si>
    <t>Trasy a kabeláže</t>
  </si>
  <si>
    <t>742110002</t>
  </si>
  <si>
    <t>Montáž trubek elektroinstalačních plastových ohebných uložených pod omítku</t>
  </si>
  <si>
    <t>https://podminky.urs.cz/item/CS_URS_2025_01/742110002</t>
  </si>
  <si>
    <t>34571063</t>
  </si>
  <si>
    <t>trubka elektroinstalační ohebná z PVC bílá d 23mm</t>
  </si>
  <si>
    <t>742110041</t>
  </si>
  <si>
    <t>Montáž lišt elektroinstalačních vkládacích</t>
  </si>
  <si>
    <t>https://podminky.urs.cz/item/CS_URS_2025_01/742110041</t>
  </si>
  <si>
    <t>34571015</t>
  </si>
  <si>
    <t>lišta elektroinstalační hranatá bezhalogenová 40x20mm</t>
  </si>
  <si>
    <t>742111001</t>
  </si>
  <si>
    <t>Montáž příchytek pro kabely samostatné ohniodolné včetně šroubu a hmoždinky</t>
  </si>
  <si>
    <t>https://podminky.urs.cz/item/CS_URS_2025_01/742111001</t>
  </si>
  <si>
    <t>34571742</t>
  </si>
  <si>
    <t>příchytka kovová jednostranná s dírou, požárně odolná, průměr vodiče 8mm</t>
  </si>
  <si>
    <t>30930021</t>
  </si>
  <si>
    <t>šroub do betonu, požárně odolný, 6,3x45mm</t>
  </si>
  <si>
    <t>100 kus</t>
  </si>
  <si>
    <t>54879421</t>
  </si>
  <si>
    <t>hmoždinka kovová do pórobetonu, požární odolnost, 8x38</t>
  </si>
  <si>
    <t>742124003</t>
  </si>
  <si>
    <t>Montáž kabelů datových FTP, UTP, STP pro vnitřní rozvody pevně</t>
  </si>
  <si>
    <t>https://podminky.urs.cz/item/CS_URS_2025_01/742124003</t>
  </si>
  <si>
    <t>Poznámka k položce:_x000d_
Poznámka k položce: Rozvody STK, VSS.</t>
  </si>
  <si>
    <t>34121276</t>
  </si>
  <si>
    <t>kabel datový bezhalogenový se stíněnými páry Al fólií třída reakce na oheň B2cas1d1a1 jádro Cu plné (U/FTP) kategorie 6a</t>
  </si>
  <si>
    <t>Poznámka k položce:_x000d_
Poznámka k položce: Rozvody SPP, ACS.</t>
  </si>
  <si>
    <t>34121315</t>
  </si>
  <si>
    <t>kabel datový bezhalogenový celkově stíněný Al fólií třída reakce na oheň Dcas2d2a1 jádro Cu plné (FTP) kategorie 6</t>
  </si>
  <si>
    <t>742128003</t>
  </si>
  <si>
    <t>Ostatní práce při montáži kabelů úpravy kabelů svazkování</t>
  </si>
  <si>
    <t>https://podminky.urs.cz/item/CS_URS_2025_01/742128003</t>
  </si>
  <si>
    <t>34572332</t>
  </si>
  <si>
    <t>páska stahovací kabelová 12,6x500mm</t>
  </si>
  <si>
    <t>742110122R</t>
  </si>
  <si>
    <t>Montáž kabelového svazkového držáku</t>
  </si>
  <si>
    <t>R- ÚRS 2025 01</t>
  </si>
  <si>
    <t>https://podminky.urs.cz/item/CS_URS_2025_01/742110122R</t>
  </si>
  <si>
    <t>35442258</t>
  </si>
  <si>
    <t>držák vedení univerzální, clip, nerez 30mm</t>
  </si>
  <si>
    <t>742190001</t>
  </si>
  <si>
    <t>Ostatní práce pro trasy vyhledání vývodu nebo krabice</t>
  </si>
  <si>
    <t>https://podminky.urs.cz/item/CS_URS_2025_01/742190001</t>
  </si>
  <si>
    <t>742190002</t>
  </si>
  <si>
    <t>Ostatní práce pro trasy značení trasy vedení</t>
  </si>
  <si>
    <t>https://podminky.urs.cz/item/CS_URS_2025_01/742190002</t>
  </si>
  <si>
    <t>742190005</t>
  </si>
  <si>
    <t>Ostatní práce pro trasy vložení požárně těsnicího materiálu pro prostup</t>
  </si>
  <si>
    <t>https://podminky.urs.cz/item/CS_URS_2025_01/742190005</t>
  </si>
  <si>
    <t>23170003</t>
  </si>
  <si>
    <t>pěna montážní PUR protipožární jednosložková</t>
  </si>
  <si>
    <t>SLP</t>
  </si>
  <si>
    <t>Společné náklady pro slaboproudé systémy</t>
  </si>
  <si>
    <t>HZS2492</t>
  </si>
  <si>
    <t>Hodinové zúčtovací sazby profesí PSV zednické výpomoci a pomocné práce PSV pomocný dělník PSV</t>
  </si>
  <si>
    <t>https://podminky.urs.cz/item/CS_URS_2025_01/HZS2492</t>
  </si>
  <si>
    <t>Poznámka k položce:_x000d_
Poznámka k položce: Pomocné práce pro slaborproudé rozvody.</t>
  </si>
  <si>
    <t>HZS3221</t>
  </si>
  <si>
    <t>Hodinové zúčtovací sazby montáží technologických zařízení na stavebních objektech montér slaboproudých zařízení</t>
  </si>
  <si>
    <t>https://podminky.urs.cz/item/CS_URS_2025_01/HZS3221</t>
  </si>
  <si>
    <t>Poznámka k položce:_x000d_
Poznámka k položce: Demontáže stávajících zařízení a příprava instalací.</t>
  </si>
  <si>
    <t>045002000</t>
  </si>
  <si>
    <t>Kompletační a koordinační činnost</t>
  </si>
  <si>
    <t>…</t>
  </si>
  <si>
    <t>https://podminky.urs.cz/item/CS_URS_2025_01/045002000</t>
  </si>
  <si>
    <t>998742121</t>
  </si>
  <si>
    <t>Přesun hmot pro slaboproud stanovený z hmotnosti přesunovaného materiálu vodorovná dopravní vzdálenost do 50 m ruční (bez užití mechanizace) v objektech výšky do 6 m</t>
  </si>
  <si>
    <t>https://podminky.urs.cz/item/CS_URS_2025_01/998742121</t>
  </si>
  <si>
    <t>081002000</t>
  </si>
  <si>
    <t>Doprava zaměstnanců</t>
  </si>
  <si>
    <t>https://podminky.urs.cz/item/CS_URS_2025_01/081002000</t>
  </si>
  <si>
    <t>04 - Elektrická požární signalizace</t>
  </si>
  <si>
    <t>ICS systémy s.r.o.</t>
  </si>
  <si>
    <t>742 - Elektroinstalace - slaboproud</t>
  </si>
  <si>
    <t xml:space="preserve">    PSV - Práce a dodávky PSV</t>
  </si>
  <si>
    <t xml:space="preserve">      EPS - Elektrická požární signalizace</t>
  </si>
  <si>
    <t xml:space="preserve">      NZS - Nouzový zvukový systém</t>
  </si>
  <si>
    <t xml:space="preserve">      TRASY - Trasy a kabeláže</t>
  </si>
  <si>
    <t xml:space="preserve">      SLP - Společné náklady pro slaboproudé systémy</t>
  </si>
  <si>
    <t>998742311</t>
  </si>
  <si>
    <t>Přesun hmot procentní pro slaboproud ruční v objektech v do 6 m</t>
  </si>
  <si>
    <t>-798101733</t>
  </si>
  <si>
    <t>Přesun hmot pro slaboproud stanovený procentní sazbou (%) z ceny vodorovná dopravní vzdálenost do 50 m ruční (bez užití mechanizace) v objektech výšky do 6 m</t>
  </si>
  <si>
    <t>https://podminky.urs.cz/item/CS_URS_2025_01/998742311</t>
  </si>
  <si>
    <t>EPS</t>
  </si>
  <si>
    <t>742210121</t>
  </si>
  <si>
    <t>Montáž hlásiče automatického bodového</t>
  </si>
  <si>
    <t>https://podminky.urs.cz/item/CS_URS_2025_01/742210121</t>
  </si>
  <si>
    <t>ADI.0079264.URS</t>
  </si>
  <si>
    <t>Opticko-kouřový hlásič kompatibilní se stávající EPS</t>
  </si>
  <si>
    <t>ADI.0079284.URS</t>
  </si>
  <si>
    <t>Kryt hlásiče kompatibilní se stávající EPS, 50ks</t>
  </si>
  <si>
    <t>742210131</t>
  </si>
  <si>
    <t>Montáž soklu hlásiče nebo patice</t>
  </si>
  <si>
    <t>https://podminky.urs.cz/item/CS_URS_2025_01/742210131</t>
  </si>
  <si>
    <t>ADI.0079282.URS</t>
  </si>
  <si>
    <t>Patice pro hlásiče kompatibilní se stávající EPS</t>
  </si>
  <si>
    <t>ADI.0079285.URS</t>
  </si>
  <si>
    <t>Kryt patice kompatibilní se stávající EPS, 50 ks</t>
  </si>
  <si>
    <t>ADI.0079287.URS</t>
  </si>
  <si>
    <t>Adaptér pro montáž patice do podhledu</t>
  </si>
  <si>
    <t>ADI.0079289.URS</t>
  </si>
  <si>
    <t>Držák popisných štítků, bal.10 ks</t>
  </si>
  <si>
    <t>742210151</t>
  </si>
  <si>
    <t>Montáž hlásiče tlačítkového se sklíčkem</t>
  </si>
  <si>
    <t>https://podminky.urs.cz/item/CS_URS_2025_01/742210151</t>
  </si>
  <si>
    <t>ADI.0079350.URS</t>
  </si>
  <si>
    <t>Tlačítkový hl. malý,červený, plast, kompatibilní se stávající EPS</t>
  </si>
  <si>
    <t>742210261</t>
  </si>
  <si>
    <t>Montáž světelných nebo zvukových prvků EPS sirény, majáku nebo signalizace</t>
  </si>
  <si>
    <t>https://podminky.urs.cz/item/CS_URS_2025_01/742210261</t>
  </si>
  <si>
    <t>ADI.0079509.URS</t>
  </si>
  <si>
    <t>Paralelní optická sig. kompatibilní se stávající EPS</t>
  </si>
  <si>
    <t>742210305</t>
  </si>
  <si>
    <t>Montáž vstupně výstupního reléového prvku 5 a více kontaktů s krytem</t>
  </si>
  <si>
    <t>https://podminky.urs.cz/item/CS_URS_2025_01/742210305</t>
  </si>
  <si>
    <t>ADI.0079374.URS</t>
  </si>
  <si>
    <t>Koppler Alarmový (4\2) kompatibilní se stávající EPS</t>
  </si>
  <si>
    <t>742210401</t>
  </si>
  <si>
    <t>Nastavení a oživení EPS programování základních parametrů ústředny</t>
  </si>
  <si>
    <t>https://podminky.urs.cz/item/CS_URS_2025_01/742210401</t>
  </si>
  <si>
    <t>742210421</t>
  </si>
  <si>
    <t>Nastavení a oživení EPS oživení systému na jeden detektor</t>
  </si>
  <si>
    <t>https://podminky.urs.cz/item/CS_URS_2025_01/742210421</t>
  </si>
  <si>
    <t>742210501</t>
  </si>
  <si>
    <t>Zkoušky a revize EPS zkoušky TIČR</t>
  </si>
  <si>
    <t>https://podminky.urs.cz/item/CS_URS_2025_01/742210501</t>
  </si>
  <si>
    <t>742210503</t>
  </si>
  <si>
    <t>Zkoušky a revize EPS zkoušky koordinační funkční EPS</t>
  </si>
  <si>
    <t>https://podminky.urs.cz/item/CS_URS_2025_01/742210503</t>
  </si>
  <si>
    <t>742210521</t>
  </si>
  <si>
    <t>Zkoušky a revize EPS revize výchozí systému EPS na jeden detektor</t>
  </si>
  <si>
    <t>https://podminky.urs.cz/item/CS_URS_2025_01/742210521</t>
  </si>
  <si>
    <t>742250021</t>
  </si>
  <si>
    <t>Montáž softwarové nadstavby vizualizace symbolu</t>
  </si>
  <si>
    <t>https://podminky.urs.cz/item/CS_URS_2025_01/742250021</t>
  </si>
  <si>
    <t>742250057</t>
  </si>
  <si>
    <t>Montáž softwarové nadstavby integrace 2. stupně práce programátora při optimalizaci</t>
  </si>
  <si>
    <t>https://podminky.urs.cz/item/CS_URS_2025_01/742250057</t>
  </si>
  <si>
    <t>742250051</t>
  </si>
  <si>
    <t>Montáž softwarové nadstavby integrace 2. stupně pro počet bodů (kusů) do 500</t>
  </si>
  <si>
    <t>https://podminky.urs.cz/item/CS_URS_2025_01/742250051</t>
  </si>
  <si>
    <t>ADI.0033670.URS</t>
  </si>
  <si>
    <t>Stávající nadstavbový SW - rozšíření licence o 500 datových bodů</t>
  </si>
  <si>
    <t>NZS</t>
  </si>
  <si>
    <t>Nouzový zvukový systém</t>
  </si>
  <si>
    <t>742410031</t>
  </si>
  <si>
    <t>Montáž rozhlasu koncového modulu - detekce zkratu a rozpojení</t>
  </si>
  <si>
    <t>https://podminky.urs.cz/item/CS_URS_2025_01/742410031</t>
  </si>
  <si>
    <t>ADI.0079575.URS</t>
  </si>
  <si>
    <t>Linkovy izolatorovy modul</t>
  </si>
  <si>
    <t>742410061</t>
  </si>
  <si>
    <t>Montáž rozhlasu reproduktoru podhledového bez krytu</t>
  </si>
  <si>
    <t>https://podminky.urs.cz/item/CS_URS_2025_01/742410061</t>
  </si>
  <si>
    <t>38447010</t>
  </si>
  <si>
    <t>reproduktor stropní s úzkým rámečkem certifikovaný dle EN54-24 6W/100V kov bílý průměr 230mm</t>
  </si>
  <si>
    <t>742410201</t>
  </si>
  <si>
    <t>Montáž rozhlasu nastavení a oživení ústředny rozhlasu a naprogramování</t>
  </si>
  <si>
    <t>https://podminky.urs.cz/item/CS_URS_2025_01/742410201</t>
  </si>
  <si>
    <t>742410301</t>
  </si>
  <si>
    <t>Montáž rozhlasu měření impedance rozhlasové ústředny</t>
  </si>
  <si>
    <t>https://podminky.urs.cz/item/CS_URS_2025_01/742410301</t>
  </si>
  <si>
    <t>742410302</t>
  </si>
  <si>
    <t>Montáž rozhlasu měření srozumitelnosti systému</t>
  </si>
  <si>
    <t>https://podminky.urs.cz/item/CS_URS_2025_01/742410302</t>
  </si>
  <si>
    <t>54879422</t>
  </si>
  <si>
    <t>hmoždinka kovová do pórobetonu, požární odolnost, 8x60</t>
  </si>
  <si>
    <t>34121134</t>
  </si>
  <si>
    <t>kabel sdělovací oheň retardující bezhalogenový stíněný laminovanou Al fólií s příložným CuSn drátem s funkčností při požáru 180min a P90-R/PH120-R reakce na oheň B2cas1d1a1 jádro Cu plné 100V (SSKFH-V) 2x2x0,8mm2</t>
  </si>
  <si>
    <t>34111570</t>
  </si>
  <si>
    <t>kabel silový oheň retardující bezhalogenový s funkčností při požáru 180min a P60-R reakce na oheň B2cas1d1a1 jádro Cu 0,6/1kV (1-CSKH-V) 4x2,5mm2</t>
  </si>
  <si>
    <t>34111569</t>
  </si>
  <si>
    <t>kabel silový oheň retardující bezhalogenový s funkčností při požáru 180min a P60-R reakce na oheň B2cas1d1a1 jádro Cu 0,6/1kV (1-CSKH-V) 4x1,5mm2</t>
  </si>
  <si>
    <t>512</t>
  </si>
  <si>
    <t>05 - Zdravotně technické instalace</t>
  </si>
  <si>
    <t>Sylva Kubová</t>
  </si>
  <si>
    <t xml:space="preserve">    726 - Zdravotechnika - předstěnové instalace</t>
  </si>
  <si>
    <t xml:space="preserve">    767 - Konstrukce zámečnické</t>
  </si>
  <si>
    <t>HZS - Hodinové zúčtovací sazby</t>
  </si>
  <si>
    <t>977151117</t>
  </si>
  <si>
    <t>Jádrové vrty diamantovými korunkami do stavebních materiálů D přes 80 do 90 mm</t>
  </si>
  <si>
    <t>447042559</t>
  </si>
  <si>
    <t>Jádrové vrty diamantovými korunkami do stavebních materiálů (železobetonu, betonu, cihel, obkladů, dlažeb, kamene) průměru přes 80 do 90 mm</t>
  </si>
  <si>
    <t>https://podminky.urs.cz/item/CS_URS_2025_01/977151117</t>
  </si>
  <si>
    <t>2*0,45</t>
  </si>
  <si>
    <t>977151123</t>
  </si>
  <si>
    <t>Jádrové vrty diamantovými korunkami do stavebních materiálů D přes 130 do 150 mm</t>
  </si>
  <si>
    <t>2061552054</t>
  </si>
  <si>
    <t>Jádrové vrty diamantovými korunkami do stavebních materiálů (železobetonu, betonu, cihel, obkladů, dlažeb, kamene) průměru přes 130 do 150 mm</t>
  </si>
  <si>
    <t>https://podminky.urs.cz/item/CS_URS_2025_01/977151123</t>
  </si>
  <si>
    <t>1*0,45</t>
  </si>
  <si>
    <t>1965174618</t>
  </si>
  <si>
    <t>-1108533073</t>
  </si>
  <si>
    <t>2035791817</t>
  </si>
  <si>
    <t>0,054*19 'Přepočtené koeficientem množství</t>
  </si>
  <si>
    <t>-591005717</t>
  </si>
  <si>
    <t>721100902</t>
  </si>
  <si>
    <t>Přetěsnění potrubí hrdlového DN do 100</t>
  </si>
  <si>
    <t>-1710212928</t>
  </si>
  <si>
    <t>Opravy potrubí hrdlového přetěsnění hrdla odpadního potrubí do DN 100</t>
  </si>
  <si>
    <t>https://podminky.urs.cz/item/CS_URS_2025_01/721100902</t>
  </si>
  <si>
    <t>1487239016</t>
  </si>
  <si>
    <t>721171803</t>
  </si>
  <si>
    <t>Demontáž potrubí z PVC D do 75</t>
  </si>
  <si>
    <t>1918205585</t>
  </si>
  <si>
    <t>Demontáž potrubí z novodurových trub odpadních nebo připojovacích do D 75</t>
  </si>
  <si>
    <t>https://podminky.urs.cz/item/CS_URS_2025_01/721171803</t>
  </si>
  <si>
    <t>721171808</t>
  </si>
  <si>
    <t>Demontáž potrubí z PVC D přes 75 do 114</t>
  </si>
  <si>
    <t>-1126050823</t>
  </si>
  <si>
    <t>Demontáž potrubí z novodurových trub odpadních nebo připojovacích přes 75 do D 114</t>
  </si>
  <si>
    <t>https://podminky.urs.cz/item/CS_URS_2025_01/721171808</t>
  </si>
  <si>
    <t>721171905</t>
  </si>
  <si>
    <t>Potrubí z PP vsazení odbočky do hrdla DN 110</t>
  </si>
  <si>
    <t>-2046977676</t>
  </si>
  <si>
    <t>Opravy odpadního potrubí plastového vsazení odbočky do potrubí DN 110</t>
  </si>
  <si>
    <t>https://podminky.urs.cz/item/CS_URS_2025_01/721171905</t>
  </si>
  <si>
    <t>721171915</t>
  </si>
  <si>
    <t>Potrubí z PP propojení potrubí DN 110</t>
  </si>
  <si>
    <t>-1689802551</t>
  </si>
  <si>
    <t>Opravy odpadního potrubí plastového propojení dosavadního potrubí DN 110</t>
  </si>
  <si>
    <t>https://podminky.urs.cz/item/CS_URS_2025_01/721171915</t>
  </si>
  <si>
    <t>Pol17</t>
  </si>
  <si>
    <t>demontáž objímek</t>
  </si>
  <si>
    <t>721174041</t>
  </si>
  <si>
    <t>Potrubí kanalizační z PP připojovací DN 32</t>
  </si>
  <si>
    <t>1616779659</t>
  </si>
  <si>
    <t>Potrubí z trub polypropylenových připojovací DN 32</t>
  </si>
  <si>
    <t>https://podminky.urs.cz/item/CS_URS_2025_01/721174041</t>
  </si>
  <si>
    <t>721174042</t>
  </si>
  <si>
    <t>Potrubí kanalizační z PP připojovací DN 40</t>
  </si>
  <si>
    <t>271233553</t>
  </si>
  <si>
    <t>Potrubí z trub polypropylenových připojovací DN 40</t>
  </si>
  <si>
    <t>https://podminky.urs.cz/item/CS_URS_2025_01/721174042</t>
  </si>
  <si>
    <t>721174043</t>
  </si>
  <si>
    <t>Potrubí kanalizační z PP připojovací DN 50</t>
  </si>
  <si>
    <t>779327611</t>
  </si>
  <si>
    <t>Potrubí z trub polypropylenových připojovací DN 50</t>
  </si>
  <si>
    <t>https://podminky.urs.cz/item/CS_URS_2025_01/721174043</t>
  </si>
  <si>
    <t>721174045</t>
  </si>
  <si>
    <t>Potrubí kanalizační z PP připojovací DN 110</t>
  </si>
  <si>
    <t>2098783377</t>
  </si>
  <si>
    <t>Potrubí z trub polypropylenových připojovací DN 110</t>
  </si>
  <si>
    <t>https://podminky.urs.cz/item/CS_URS_2025_01/721174045</t>
  </si>
  <si>
    <t>721194104</t>
  </si>
  <si>
    <t>Vyvedení a upevnění odpadních výpustek DN 40</t>
  </si>
  <si>
    <t>136617936</t>
  </si>
  <si>
    <t>Vyměření přípojek na potrubí vyvedení a upevnění odpadních výpustek DN 40</t>
  </si>
  <si>
    <t>https://podminky.urs.cz/item/CS_URS_2025_01/721194104</t>
  </si>
  <si>
    <t>721194105</t>
  </si>
  <si>
    <t>Vyvedení a upevnění odpadních výpustek DN 50</t>
  </si>
  <si>
    <t>-1289555788</t>
  </si>
  <si>
    <t>Vyměření přípojek na potrubí vyvedení a upevnění odpadních výpustek DN 50</t>
  </si>
  <si>
    <t>https://podminky.urs.cz/item/CS_URS_2025_01/721194105</t>
  </si>
  <si>
    <t>721194109</t>
  </si>
  <si>
    <t>Vyvedení a upevnění odpadních výpustek DN 110</t>
  </si>
  <si>
    <t>-124195518</t>
  </si>
  <si>
    <t>Vyměření přípojek na potrubí vyvedení a upevnění odpadních výpustek DN 110</t>
  </si>
  <si>
    <t>https://podminky.urs.cz/item/CS_URS_2025_01/721194109</t>
  </si>
  <si>
    <t>72119001R</t>
  </si>
  <si>
    <t>úprava stávajících vývodů kanalizace DN32-DN40 pro napojení nových umyvadel</t>
  </si>
  <si>
    <t>72119002R</t>
  </si>
  <si>
    <t>úprava stávajících vývodů kanalizace DN50 po odmontování sprch.vaničky</t>
  </si>
  <si>
    <t>72119003R</t>
  </si>
  <si>
    <t>úprava stávajících vývodů kanalizace DN100 pro napojení nových klozetů</t>
  </si>
  <si>
    <t>Pol24</t>
  </si>
  <si>
    <t>osazení zátky na plastové potrubí DN100</t>
  </si>
  <si>
    <t>Pol25</t>
  </si>
  <si>
    <t>osazení zátky na plastové potrubí DN50</t>
  </si>
  <si>
    <t>Pol26</t>
  </si>
  <si>
    <t>osazení zátky na plastové potrubí DN40</t>
  </si>
  <si>
    <t>Pol27</t>
  </si>
  <si>
    <t>odhalení stávajícího kanalizačního potrubí</t>
  </si>
  <si>
    <t>sb</t>
  </si>
  <si>
    <t>Pol28</t>
  </si>
  <si>
    <t>příprava montážního otvoru pro možnost dopojení potrubí</t>
  </si>
  <si>
    <t>721290111</t>
  </si>
  <si>
    <t>Zkouška těsnosti potrubí kanalizace vodou DN do 125</t>
  </si>
  <si>
    <t>1677283423</t>
  </si>
  <si>
    <t>Zkouška těsnosti kanalizace v objektech vodou do DN 125</t>
  </si>
  <si>
    <t>https://podminky.urs.cz/item/CS_URS_2025_01/721290111</t>
  </si>
  <si>
    <t>998721311</t>
  </si>
  <si>
    <t>Přesun hmot procentní pro vnitřní kanalizaci ruční v objektech v do 6 m</t>
  </si>
  <si>
    <t>-1468721294</t>
  </si>
  <si>
    <t>Přesun hmot pro vnitřní kanalizaci stanovený procentní sazbou (%) z ceny vodorovná dopravní vzdálenost do 50 m ruční (bez užití mechanizace) v objektech výšky do 6 m</t>
  </si>
  <si>
    <t>https://podminky.urs.cz/item/CS_URS_2025_01/998721311</t>
  </si>
  <si>
    <t>722110912</t>
  </si>
  <si>
    <t>Potrubí litinové přetěsnění přírubového spoje DN do 80</t>
  </si>
  <si>
    <t>1528201257</t>
  </si>
  <si>
    <t>Opravy vodovodního potrubí litinového přírubového přetěsnění přírubového spoje do DN 80</t>
  </si>
  <si>
    <t>https://podminky.urs.cz/item/CS_URS_2025_01/722110912</t>
  </si>
  <si>
    <t>356295773</t>
  </si>
  <si>
    <t>722131912</t>
  </si>
  <si>
    <t>Potrubí pozinkované závitové vsazení odbočky do potrubí DN 20</t>
  </si>
  <si>
    <t>1089878604</t>
  </si>
  <si>
    <t>Opravy vodovodního potrubí z ocelových trubek pozinkovaných závitových vsazení odbočky do potrubí DN 20</t>
  </si>
  <si>
    <t>https://podminky.urs.cz/item/CS_URS_2025_01/722131912</t>
  </si>
  <si>
    <t>722170801</t>
  </si>
  <si>
    <t>Demontáž rozvodů vody z plastů D do 25</t>
  </si>
  <si>
    <t>2075534734</t>
  </si>
  <si>
    <t>Demontáž rozvodů vody z plastů do Ø 25 mm</t>
  </si>
  <si>
    <t>https://podminky.urs.cz/item/CS_URS_2025_01/722170801</t>
  </si>
  <si>
    <t>722174913</t>
  </si>
  <si>
    <t>Potrubí plastové sestavení rozvodů D přes 20 do 25 mm</t>
  </si>
  <si>
    <t>-452477011</t>
  </si>
  <si>
    <t>Sestavení rozvodů vody D přes 20 do 25 mm</t>
  </si>
  <si>
    <t>https://podminky.urs.cz/item/CS_URS_2025_01/722174913</t>
  </si>
  <si>
    <t>722175002</t>
  </si>
  <si>
    <t>Potrubí vodovodní plastové PP-RCT svar polyfúze D 20x2,8 mm</t>
  </si>
  <si>
    <t>1813144948</t>
  </si>
  <si>
    <t>Potrubí z plastových trubek z polypropylenu PP-RCT svařovaných polyfúzně D 20 x 2,8</t>
  </si>
  <si>
    <t>https://podminky.urs.cz/item/CS_URS_2025_01/722175002</t>
  </si>
  <si>
    <t>722175003</t>
  </si>
  <si>
    <t>Potrubí vodovodní plastové PP-RCT svar polyfúze D 25x3,5 mm</t>
  </si>
  <si>
    <t>-1736334159</t>
  </si>
  <si>
    <t>Potrubí z plastových trubek z polypropylenu PP-RCT svařovaných polyfúzně D 25 x 3,5</t>
  </si>
  <si>
    <t>https://podminky.urs.cz/item/CS_URS_2025_01/722175003</t>
  </si>
  <si>
    <t>722181251</t>
  </si>
  <si>
    <t>Ochrana vodovodního potrubí přilepenými termoizolačními trubicemi z PE tl přes 20 do 25 mm DN do 22 mm</t>
  </si>
  <si>
    <t>1021826139</t>
  </si>
  <si>
    <t>Ochrana potrubí termoizolačními trubicemi z pěnového polyetylenu PE přilepenými v příčných a podélných spojích, tloušťky izolace přes 20 do 25 mm, vnitřního průměru izolace DN do 22 mm</t>
  </si>
  <si>
    <t>https://podminky.urs.cz/item/CS_URS_2025_01/722181251</t>
  </si>
  <si>
    <t>722181252</t>
  </si>
  <si>
    <t>Ochrana vodovodního potrubí přilepenými termoizolačními trubicemi z PE tl přes 20 do 25 mm DN přes 22 do 45 mm</t>
  </si>
  <si>
    <t>1945575048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</si>
  <si>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</si>
  <si>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https://podminky.urs.cz/item/CS_URS_2025_01/722181252</t>
  </si>
  <si>
    <t>722181851</t>
  </si>
  <si>
    <t>Demontáž termoizolačních trubic z trub D do 45</t>
  </si>
  <si>
    <t>1221946946</t>
  </si>
  <si>
    <t>Demontáž ochrany potrubí termoizolačních trubic z trub, průměru do 45 mm</t>
  </si>
  <si>
    <t>https://podminky.urs.cz/item/CS_URS_2025_01/722181851</t>
  </si>
  <si>
    <t>722190901</t>
  </si>
  <si>
    <t>Uzavření nebo otevření vodovodního potrubí při opravách</t>
  </si>
  <si>
    <t>1889419033</t>
  </si>
  <si>
    <t>Opravy ostatní uzavření nebo otevření vodovodního potrubí při opravách včetně vypuštění a napuštění</t>
  </si>
  <si>
    <t>https://podminky.urs.cz/item/CS_URS_2025_01/722190901</t>
  </si>
  <si>
    <t>Pol40</t>
  </si>
  <si>
    <t>demontáž potrubních objímek</t>
  </si>
  <si>
    <t>Pol42</t>
  </si>
  <si>
    <t>odmontování uzavíracích armatur (rohové ventily)</t>
  </si>
  <si>
    <t>722190401</t>
  </si>
  <si>
    <t>Vyvedení a upevnění výpustku DN do 25</t>
  </si>
  <si>
    <t>-919460695</t>
  </si>
  <si>
    <t>Zřízení přípojek na potrubí vyvedení a upevnění výpustek do DN 25</t>
  </si>
  <si>
    <t>https://podminky.urs.cz/item/CS_URS_2025_01/722190401</t>
  </si>
  <si>
    <t>722232043</t>
  </si>
  <si>
    <t>Kohout kulový přímý G 1/2" PN 42 do 185°C vnitřní závit</t>
  </si>
  <si>
    <t>-1587449415</t>
  </si>
  <si>
    <t>Armatury se dvěma závity kulové kohouty PN 42 do 185 °C přímé vnitřní závit G 1/2"</t>
  </si>
  <si>
    <t>https://podminky.urs.cz/item/CS_URS_2025_01/722232043</t>
  </si>
  <si>
    <t>722232044</t>
  </si>
  <si>
    <t>Kohout kulový přímý G 3/4" PN 42 do 185°C vnitřní závit</t>
  </si>
  <si>
    <t>325976472</t>
  </si>
  <si>
    <t>Armatury se dvěma závity kulové kohouty PN 42 do 185 °C přímé vnitřní závit G 3/4"</t>
  </si>
  <si>
    <t>https://podminky.urs.cz/item/CS_URS_2025_01/722232044</t>
  </si>
  <si>
    <t>Pol33</t>
  </si>
  <si>
    <t>úprava stávajících vývodů vody DN15 pro napojení nových baterií a splachovací trubky</t>
  </si>
  <si>
    <t>722290234</t>
  </si>
  <si>
    <t>Proplach a dezinfekce vodovodního potrubí DN do 80</t>
  </si>
  <si>
    <t>-2012828025</t>
  </si>
  <si>
    <t>Zkoušky, proplach a desinfekce vodovodního potrubí proplach a desinfekce vodovodního potrubí do DN 80</t>
  </si>
  <si>
    <t>https://podminky.urs.cz/item/CS_URS_2025_01/722290234</t>
  </si>
  <si>
    <t>722290246</t>
  </si>
  <si>
    <t>Zkouška těsnosti vodovodního potrubí plastového DN do 40</t>
  </si>
  <si>
    <t>806021822</t>
  </si>
  <si>
    <t>Zkoušky, proplach a desinfekce vodovodního potrubí zkoušky těsnosti vodovodního potrubí plastového do DN 40</t>
  </si>
  <si>
    <t>https://podminky.urs.cz/item/CS_URS_2025_01/722290246</t>
  </si>
  <si>
    <t>998722311</t>
  </si>
  <si>
    <t>Přesun hmot procentní pro vnitřní vodovod ruční v objektech v do 6 m</t>
  </si>
  <si>
    <t>-1195058707</t>
  </si>
  <si>
    <t>Přesun hmot pro vnitřní vodovod stanovený procentní sazbou (%) z ceny vodorovná dopravní vzdálenost do 50 m ruční (bez užití mechanizace) v objektech výšky do 6 m</t>
  </si>
  <si>
    <t>https://podminky.urs.cz/item/CS_URS_2025_01/998722311</t>
  </si>
  <si>
    <t>725112022</t>
  </si>
  <si>
    <t>Klozet keramický závěsný na nosné stěny odpad vodorovný</t>
  </si>
  <si>
    <t>-1868746023</t>
  </si>
  <si>
    <t>Zařízení záchodů klozety keramické závěsné na nosné stěny s hlubokým splachováním odpad vodorovný</t>
  </si>
  <si>
    <t>https://podminky.urs.cz/item/CS_URS_2025_01/725112022</t>
  </si>
  <si>
    <t>725112023</t>
  </si>
  <si>
    <t>Klozet keramický závěsný na nosné stěny pro handicapované odpad vodorovný</t>
  </si>
  <si>
    <t>-834187708</t>
  </si>
  <si>
    <t>Zařízení záchodů klozety keramické závěsné na nosné stěny s hlubokým splachováním pro handicapované odpad vodorovný</t>
  </si>
  <si>
    <t>https://podminky.urs.cz/item/CS_URS_2025_01/725112023</t>
  </si>
  <si>
    <t>72511210R</t>
  </si>
  <si>
    <t>sedátko bílé Duroplast, soft close</t>
  </si>
  <si>
    <t>72511221R</t>
  </si>
  <si>
    <t>montážní sada pro kotvení klozetu</t>
  </si>
  <si>
    <t>sada</t>
  </si>
  <si>
    <t>725211602</t>
  </si>
  <si>
    <t>Umyvadlo keramické bílé šířky 550 mm bez krytu na sifon připevněné na stěnu šrouby</t>
  </si>
  <si>
    <t>-1487506690</t>
  </si>
  <si>
    <t>Umyvadla keramická bílá bez výtokových armatur připevněná na stěnu šrouby bez sloupu nebo krytu na sifon, šířka umyvadla 550 mm</t>
  </si>
  <si>
    <t>https://podminky.urs.cz/item/CS_URS_2025_01/725211602</t>
  </si>
  <si>
    <t>72521160R</t>
  </si>
  <si>
    <t>Umyvadlo keramické bílé šířky 550 mm bez krytu na sifon připevněné na stěnu šrouby hl.400 m</t>
  </si>
  <si>
    <t>160944551</t>
  </si>
  <si>
    <t>72521161R</t>
  </si>
  <si>
    <t>vtok umyvadlový Optima 5/4" chromový DN32/40 click-clack pro umyvadla s přepadem</t>
  </si>
  <si>
    <t>725211681</t>
  </si>
  <si>
    <t>Umyvadlo keramické bílé zdravotní šířky 640 mm připevněné na stěnu šrouby</t>
  </si>
  <si>
    <t>1444575380</t>
  </si>
  <si>
    <t>Umyvadla keramická bílá bez výtokových armatur připevněná na stěnu šrouby zdravotní, šířka umyvadla 640 mm</t>
  </si>
  <si>
    <t>https://podminky.urs.cz/item/CS_URS_2025_01/725211681</t>
  </si>
  <si>
    <t>72531112R</t>
  </si>
  <si>
    <t xml:space="preserve">Dřez jednoduchý nerezový se zápachovou uzávěrkou </t>
  </si>
  <si>
    <t>255869970</t>
  </si>
  <si>
    <t>7258201R</t>
  </si>
  <si>
    <t>stojánková dřezová baterie páková otočná bez výpusti chromová, výška výtoku vody 257mm, funkce Optim Eco</t>
  </si>
  <si>
    <t>72582002R</t>
  </si>
  <si>
    <t>rohový ventil DN15-3/8 s tlakovou hadičkou se šroubením, nástěnný, krycí rozeta Ø50</t>
  </si>
  <si>
    <t>Pol61</t>
  </si>
  <si>
    <t>Pol62</t>
  </si>
  <si>
    <t>šrouby montážní pro umyvadlo , podložky ocelové a plastové, matice</t>
  </si>
  <si>
    <t>725822611</t>
  </si>
  <si>
    <t>Baterie umyvadlová stojánková páková bez výpusti</t>
  </si>
  <si>
    <t>-579775960</t>
  </si>
  <si>
    <t>Baterie umyvadlové stojánkové pákové bez výpusti</t>
  </si>
  <si>
    <t>https://podminky.urs.cz/item/CS_URS_2025_01/725822611</t>
  </si>
  <si>
    <t>725851307</t>
  </si>
  <si>
    <t>Ventil odpadní dřezový bez přepadu G 6/4" pro dvojdřez</t>
  </si>
  <si>
    <t>-4859861</t>
  </si>
  <si>
    <t>Ventily odpadní pro zařizovací předměty dřezové bez přepadu G 6/4" pro dvojdřez</t>
  </si>
  <si>
    <t>https://podminky.urs.cz/item/CS_URS_2025_01/725851307</t>
  </si>
  <si>
    <t>725851325</t>
  </si>
  <si>
    <t>Ventil odpadní umyvadlový bez přepadu G 5/4"</t>
  </si>
  <si>
    <t>1589581803</t>
  </si>
  <si>
    <t>Ventily odpadní pro zařizovací předměty umyvadlové bez přepadu G 5/4"</t>
  </si>
  <si>
    <t>https://podminky.urs.cz/item/CS_URS_2025_01/725851325</t>
  </si>
  <si>
    <t>72586110R</t>
  </si>
  <si>
    <t>Zápachová uzávěrka pro umyvadla DN 40 s nerez mřížkou</t>
  </si>
  <si>
    <t>1890440451</t>
  </si>
  <si>
    <t>72586111R</t>
  </si>
  <si>
    <t>Zápachová uzávěrka sifon revizní umyvadlový plastový bílý šetřící místo DN32/40 pro zdravotní umyvadlo</t>
  </si>
  <si>
    <t>465226627</t>
  </si>
  <si>
    <t>725862113</t>
  </si>
  <si>
    <t>Zápachová uzávěrka pro dřezy s přípojkou pro pračku nebo myčku DN 40/50</t>
  </si>
  <si>
    <t>-1540473598</t>
  </si>
  <si>
    <t>Zápachové uzávěrky zařizovacích předmětů pro dřezy s přípojkou pro pračku nebo myčku DN 40/50</t>
  </si>
  <si>
    <t>https://podminky.urs.cz/item/CS_URS_2025_01/725862113</t>
  </si>
  <si>
    <t>72582005R</t>
  </si>
  <si>
    <t>příplatek na montáž dřezu do kuchyňské linky/skříňky + úhelníková příchytka</t>
  </si>
  <si>
    <t>998725311</t>
  </si>
  <si>
    <t>Přesun hmot procentní pro zařizovací předměty ruční v objektech v do 6 m</t>
  </si>
  <si>
    <t>1757256394</t>
  </si>
  <si>
    <t>Přesun hmot pro zařizovací předměty stanovený procentní sazbou (%) z ceny vodorovná dopravní vzdálenost do 50 m ruční (bez užití mechanizace) v objektech výšky do 6 m</t>
  </si>
  <si>
    <t>https://podminky.urs.cz/item/CS_URS_2025_01/998725311</t>
  </si>
  <si>
    <t>726</t>
  </si>
  <si>
    <t>Zdravotechnika - předstěnové instalace</t>
  </si>
  <si>
    <t>726131041</t>
  </si>
  <si>
    <t>Instalační předstěna pro klozet závěsný v 1120 mm s ovládáním zepředu do lehkých stěn s kovovou kcí</t>
  </si>
  <si>
    <t>2143534765</t>
  </si>
  <si>
    <t>Předstěnové instalační systémy do lehkých stěn s kovovou konstrukcí pro závěsné klozety ovládání zepředu, stavební výšky 1120 mm</t>
  </si>
  <si>
    <t>https://podminky.urs.cz/item/CS_URS_2025_01/726131041</t>
  </si>
  <si>
    <t>726131043</t>
  </si>
  <si>
    <t>Instalační předstěna pro klozet závěsný v 1120 mm s ovládáním zepředu pro postižené do stěn s kov kcí</t>
  </si>
  <si>
    <t>791529747</t>
  </si>
  <si>
    <t>Předstěnové instalační systémy do lehkých stěn s kovovou konstrukcí pro závěsné klozety ovládání zepředu, stavební výšky 1120 mm pro tělesně postižené</t>
  </si>
  <si>
    <t>https://podminky.urs.cz/item/CS_URS_2025_01/726131043</t>
  </si>
  <si>
    <t>726191001</t>
  </si>
  <si>
    <t>Zvukoizolační souprava pro klozet a bidet</t>
  </si>
  <si>
    <t>1535995226</t>
  </si>
  <si>
    <t>Ostatní příslušenství instalačních systémů zvukoizolační souprava pro WC a bidet</t>
  </si>
  <si>
    <t>https://podminky.urs.cz/item/CS_URS_2025_01/726191001</t>
  </si>
  <si>
    <t>726191002</t>
  </si>
  <si>
    <t>Souprava pro předstěnovou montáž</t>
  </si>
  <si>
    <t>662982658</t>
  </si>
  <si>
    <t>Ostatní příslušenství instalačních systémů souprava pro předstěnovou montáž</t>
  </si>
  <si>
    <t>https://podminky.urs.cz/item/CS_URS_2025_01/726191002</t>
  </si>
  <si>
    <t>72619210R</t>
  </si>
  <si>
    <t xml:space="preserve">ovládací tlačítka zepředu + rámeček,  bílá/chrom lesk 115 883 KJ1</t>
  </si>
  <si>
    <t>ovládací tlačítka zepředu + rámeček, bílá/chrom lesk 115 883 KJ1</t>
  </si>
  <si>
    <t>72619212R</t>
  </si>
  <si>
    <t>automatický splachovač WC s elektronikou ALS do montážního rámu SLR 21, nerezové tlačítko, napájení 24 V DC, rozměr 218x148mm, dosah 0,6-0,75m</t>
  </si>
  <si>
    <t>72619213R</t>
  </si>
  <si>
    <t>napájecí zdroj 24 V DC pro max. 2ks splachovačů</t>
  </si>
  <si>
    <t>998726311</t>
  </si>
  <si>
    <t>Přesun hmot procentní pro instalační prefabrikáty ruční v objektech v do 6 m</t>
  </si>
  <si>
    <t>-326770741</t>
  </si>
  <si>
    <t>Přesun hmot pro instalační prefabrikáty stanovený procentní sazbou (%) z ceny vodorovná dopravní vzdálenost do 50 m ruční (bez užití mechanizace) v objektech výšky do 6 m</t>
  </si>
  <si>
    <t>https://podminky.urs.cz/item/CS_URS_2025_01/998726311</t>
  </si>
  <si>
    <t>767</t>
  </si>
  <si>
    <t>Konstrukce zámečnické</t>
  </si>
  <si>
    <t>767995101</t>
  </si>
  <si>
    <t>Montáž atypických zámečnických konstrukcí hmotnosti do 1 kg</t>
  </si>
  <si>
    <t>kg</t>
  </si>
  <si>
    <t>28310135</t>
  </si>
  <si>
    <t>Montáž ostatních atypických zámečnických konstrukcí hmotnosti do 1 kg</t>
  </si>
  <si>
    <t>https://podminky.urs.cz/item/CS_URS_2025_01/767995101</t>
  </si>
  <si>
    <t>7679901R</t>
  </si>
  <si>
    <t>objímky na potrubí DN15 – 25 s pryž výstelkou, upevň.matice,stopka, vč montáže</t>
  </si>
  <si>
    <t>7679902R</t>
  </si>
  <si>
    <t>objímky na potrubí DN40 – DN50 s pryž výstelkou, upevň.matice,stopka, vč montáže</t>
  </si>
  <si>
    <t>76799003R</t>
  </si>
  <si>
    <t>objímky na potrubí DN100 s pryž výstelkou, upevň.matice,stopka, vč montáže</t>
  </si>
  <si>
    <t>998767311</t>
  </si>
  <si>
    <t>Přesun hmot procentní pro zámečnické konstrukce ruční v objektech v do 6 m</t>
  </si>
  <si>
    <t>-1669271427</t>
  </si>
  <si>
    <t>Přesun hmot pro zámečnické konstrukce stanovený procentní sazbou (%) z ceny vodorovná dopravní vzdálenost do 50 m ruční (bez užití mechanizace) v objektech výšky do 6 m</t>
  </si>
  <si>
    <t>https://podminky.urs.cz/item/CS_URS_2025_01/998767311</t>
  </si>
  <si>
    <t>HZS</t>
  </si>
  <si>
    <t>Hodinové zúčtovací sazby</t>
  </si>
  <si>
    <t>HZS1301R</t>
  </si>
  <si>
    <t>Hodinová zúčtovací sazba -pomocné stavební práce, drážkování, kotvení, začištění, plentování</t>
  </si>
  <si>
    <t>1232088348</t>
  </si>
  <si>
    <t>06 - Ústřední vytápění</t>
  </si>
  <si>
    <t>Pavel Tezaur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</si>
  <si>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</si>
  <si>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</si>
  <si>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</si>
  <si>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-1748034619</t>
  </si>
  <si>
    <t>1945098788</t>
  </si>
  <si>
    <t>1550670371</t>
  </si>
  <si>
    <t>0,095*19 'Přepočtené koeficientem množství</t>
  </si>
  <si>
    <t>-970327894</t>
  </si>
  <si>
    <t>733</t>
  </si>
  <si>
    <t>Ústřední vytápění - rozvodné potrubí</t>
  </si>
  <si>
    <t>733110803</t>
  </si>
  <si>
    <t>Demontáž potrubí ocelového závitového DN do 15</t>
  </si>
  <si>
    <t>294983182</t>
  </si>
  <si>
    <t>Demontáž potrubí z trubek ocelových závitových DN do 15</t>
  </si>
  <si>
    <t>https://podminky.urs.cz/item/CS_URS_2025_01/733110803</t>
  </si>
  <si>
    <t>733111103</t>
  </si>
  <si>
    <t>Potrubí ocelové závitové černé bezešvé běžné nízkotlaké DN 15</t>
  </si>
  <si>
    <t>2079936660</t>
  </si>
  <si>
    <t>Potrubí z trubek ocelových závitových černých spojovaných svařováním bezešvých běžných nízkotlakých PN 16 do 115°C DN 15</t>
  </si>
  <si>
    <t>https://podminky.urs.cz/item/CS_URS_2025_01/733111103</t>
  </si>
  <si>
    <t>733190107</t>
  </si>
  <si>
    <t>Zkouška těsnosti potrubí ocelové závitové DN do 40</t>
  </si>
  <si>
    <t>-1511065970</t>
  </si>
  <si>
    <t>Zkoušky těsnosti potrubí, manžety prostupové z trubek ocelových zkoušky těsnosti potrubí (za provozu) z trubek ocelových závitových DN do 40</t>
  </si>
  <si>
    <t>https://podminky.urs.cz/item/CS_URS_2025_01/733190107</t>
  </si>
  <si>
    <t>733811251</t>
  </si>
  <si>
    <t>Ochrana potrubí ústředního vytápění termoizolačními trubicemi z PE tl přes 20 do 25 mm DN do 22 mm</t>
  </si>
  <si>
    <t>1687021141</t>
  </si>
  <si>
    <t>https://podminky.urs.cz/item/CS_URS_2025_01/733811251</t>
  </si>
  <si>
    <t>733811252</t>
  </si>
  <si>
    <t>Ochrana potrubí ústředního vytápění termoizolačními trubicemi z PE tl přes 20 do 25 mm DN přes 22 do 45 mm</t>
  </si>
  <si>
    <t>455218136</t>
  </si>
  <si>
    <t>https://podminky.urs.cz/item/CS_URS_2025_01/733811252</t>
  </si>
  <si>
    <t>998733311</t>
  </si>
  <si>
    <t>Přesun hmot procentní pro rozvody potrubí ruční v objektech v do 6 m</t>
  </si>
  <si>
    <t>1651276294</t>
  </si>
  <si>
    <t>Přesun hmot pro rozvody potrubí stanovený procentní sazbou z ceny vodorovná dopravní vzdálenost do 50 m ruční (bez užití mechanizace) v objektech výšky do 6 m</t>
  </si>
  <si>
    <t>https://podminky.urs.cz/item/CS_URS_2025_01/998733311</t>
  </si>
  <si>
    <t>734</t>
  </si>
  <si>
    <t>Ústřední vytápění - armatury</t>
  </si>
  <si>
    <t>734200821</t>
  </si>
  <si>
    <t>Demontáž armatury závitové se dvěma závity přes G 1/2 do G 1/2</t>
  </si>
  <si>
    <t>-1814129821</t>
  </si>
  <si>
    <t>Demontáž armatur závitových se dvěma závity do G 1/2</t>
  </si>
  <si>
    <t>https://podminky.urs.cz/item/CS_URS_2025_01/734200821</t>
  </si>
  <si>
    <t>734209113</t>
  </si>
  <si>
    <t>Montáž armatury závitové s dvěma závity G 1/2</t>
  </si>
  <si>
    <t>454862294</t>
  </si>
  <si>
    <t>Montáž závitových armatur se 2 závity G 1/2 (DN 15)</t>
  </si>
  <si>
    <t>https://podminky.urs.cz/item/CS_URS_2025_01/734209113</t>
  </si>
  <si>
    <t>M001</t>
  </si>
  <si>
    <t>Regulux rohový EARE 15 1/2"</t>
  </si>
  <si>
    <t>-215171083</t>
  </si>
  <si>
    <t>M002</t>
  </si>
  <si>
    <t>V-exakt II rohový (s hlavicou) ET 15 1/2"</t>
  </si>
  <si>
    <t>523958258</t>
  </si>
  <si>
    <t>M003</t>
  </si>
  <si>
    <t>Multilux rohový pre dvojrúrkové sústavy Rp1/2</t>
  </si>
  <si>
    <t>1098648465</t>
  </si>
  <si>
    <t>87372821</t>
  </si>
  <si>
    <t>734221682</t>
  </si>
  <si>
    <t>Termostatická hlavice kapalinová PN 10 do 110°C otopných těles VK</t>
  </si>
  <si>
    <t>-323039880</t>
  </si>
  <si>
    <t>Ventily regulační závitové hlavice termostatické pro ovládání ventilů PN 10 do 110°C kapalinové otopných těles VK</t>
  </si>
  <si>
    <t>https://podminky.urs.cz/item/CS_URS_2025_01/734221682</t>
  </si>
  <si>
    <t>998734311</t>
  </si>
  <si>
    <t>Přesun hmot procentní pro armatury ruční v objektech v do 6 m</t>
  </si>
  <si>
    <t>-651571251</t>
  </si>
  <si>
    <t>Přesun hmot pro armatury stanovený procentní sazbou (%) z ceny vodorovná dopravní vzdálenost do 50 m ruční (bez užití mechanizace) v objektech výšky do 6 m</t>
  </si>
  <si>
    <t>https://podminky.urs.cz/item/CS_URS_2025_01/998734311</t>
  </si>
  <si>
    <t>735</t>
  </si>
  <si>
    <t>Ústřední vytápění - otopná tělesa</t>
  </si>
  <si>
    <t>735151821</t>
  </si>
  <si>
    <t>Demontáž otopného tělesa panelového dvouřadého dl do 1500 mm</t>
  </si>
  <si>
    <t>1172062828</t>
  </si>
  <si>
    <t>Demontáž otopných těles panelových dvouřadých stavební délky do 1500 mm</t>
  </si>
  <si>
    <t>https://podminky.urs.cz/item/CS_URS_2025_01/735151821</t>
  </si>
  <si>
    <t>735152593.KRD</t>
  </si>
  <si>
    <t>Otopné těleso panelové VK dvoudeskové 2 přídavné přestupní plochy KORADO Radik VK typ 22 výška/délka 900/600 mm výkon 1388 W</t>
  </si>
  <si>
    <t>-930384608</t>
  </si>
  <si>
    <t>735152692</t>
  </si>
  <si>
    <t>Otopné těleso panelové VK třídeskové 3 přídavné přestupní plochy výška/délka 900/500 mm výkon 1664 W</t>
  </si>
  <si>
    <t>204702845</t>
  </si>
  <si>
    <t>Otopná tělesa panelová VK třídesková PN 1,0 MPa, T do 110°C se třemi přídavnými přestupními plochami výšky tělesa 900 mm stavební délky / výkonu 500 mm / 1664 W</t>
  </si>
  <si>
    <t>https://podminky.urs.cz/item/CS_URS_2025_01/735152692</t>
  </si>
  <si>
    <t>735160111.KRD</t>
  </si>
  <si>
    <t>Otopné těleso trubkové teplovodní Koralux Linear classic výška/délka 900/450 mm</t>
  </si>
  <si>
    <t>-1000103159</t>
  </si>
  <si>
    <t>735221811</t>
  </si>
  <si>
    <t>Demontáž registru trubkového hladkého DN 50 dl do 3 m jednopramenný</t>
  </si>
  <si>
    <t>661875217</t>
  </si>
  <si>
    <t>Demontáž registrů z trubek hladkých DN 50 stavební délky do 3 m, o počtu pramenů registru 1</t>
  </si>
  <si>
    <t>https://podminky.urs.cz/item/CS_URS_2025_01/735221811</t>
  </si>
  <si>
    <t>998735121</t>
  </si>
  <si>
    <t>Přesun hmot tonážní pro otopná tělesa ruční v objektech v do 6 m</t>
  </si>
  <si>
    <t>-622628672</t>
  </si>
  <si>
    <t>Přesun hmot pro otopná tělesa stanovený z hmotnosti přesunovaného materiálu vodorovná dopravní vzdálenost do 50 m ruční (bez užití mechanizace) v objektech výšky do 6 m</t>
  </si>
  <si>
    <t>https://podminky.urs.cz/item/CS_URS_2025_01/998735121</t>
  </si>
  <si>
    <t>HZS2221</t>
  </si>
  <si>
    <t>Hodinová zúčtovací sazba topenář</t>
  </si>
  <si>
    <t>-574365548</t>
  </si>
  <si>
    <t>Hodinové zúčtovací sazby profesí PSV provádění stavebních instalací topenář</t>
  </si>
  <si>
    <t>https://podminky.urs.cz/item/CS_URS_2025_01/HZS2221</t>
  </si>
  <si>
    <t>"topná zkouška"12</t>
  </si>
  <si>
    <t>07 - Vzduchotechnika</t>
  </si>
  <si>
    <t xml:space="preserve">    751 - Vzduchotechnika</t>
  </si>
  <si>
    <t>-166316685</t>
  </si>
  <si>
    <t>-1640067196</t>
  </si>
  <si>
    <t>-445452264</t>
  </si>
  <si>
    <t>0,028*19 'Přepočtené koeficientem množství</t>
  </si>
  <si>
    <t>1994943801</t>
  </si>
  <si>
    <t>751</t>
  </si>
  <si>
    <t>751122054</t>
  </si>
  <si>
    <t>Montáž ventilátoru radiálního nízkotlakého podhledového základního D přes 300 mm</t>
  </si>
  <si>
    <t>-476921452</t>
  </si>
  <si>
    <t>Montáž ventilátoru radiálního nízkotlakého podhledového základního, průměru přes 300 mm</t>
  </si>
  <si>
    <t>https://podminky.urs.cz/item/CS_URS_2025_01/751122054</t>
  </si>
  <si>
    <t>M006</t>
  </si>
  <si>
    <t xml:space="preserve">RADIÁLNÍ VENTILÁTOR ELEKTRODESIGN TYP OZEO-E ECOWATT 2   vč.časového doběhu 20 min</t>
  </si>
  <si>
    <t>609197833</t>
  </si>
  <si>
    <t>751123811</t>
  </si>
  <si>
    <t>Demontáž ventilátoru radiálního nízkotlakého kruhové potrubí D do 300 mm</t>
  </si>
  <si>
    <t>-269095667</t>
  </si>
  <si>
    <t>Demontáž ventilátoru radiálního nízkotlakého kruhové potrubí, průměru do 300 mm</t>
  </si>
  <si>
    <t>https://podminky.urs.cz/item/CS_URS_2025_01/751123811</t>
  </si>
  <si>
    <t>751322011</t>
  </si>
  <si>
    <t>Montáž talířového ventilu D do 100 mm</t>
  </si>
  <si>
    <t>1941837481</t>
  </si>
  <si>
    <t>Montáž talířových ventilů, anemostatů, dýz talířového ventilu, průměru do 100 mm</t>
  </si>
  <si>
    <t>https://podminky.urs.cz/item/CS_URS_2025_01/751322011</t>
  </si>
  <si>
    <t>M007</t>
  </si>
  <si>
    <t xml:space="preserve">VEF 080  tal.vent.plast.odvod</t>
  </si>
  <si>
    <t>1179559789</t>
  </si>
  <si>
    <t>M008</t>
  </si>
  <si>
    <t xml:space="preserve">VEF 100  tal.vent.plast.odvod</t>
  </si>
  <si>
    <t>-473165129</t>
  </si>
  <si>
    <t>751398031</t>
  </si>
  <si>
    <t>Montáž ventilační mřížky do dveří nebo desek do 0,040 m2</t>
  </si>
  <si>
    <t>923923542</t>
  </si>
  <si>
    <t>Montáž ostatních zařízení ventilační mřížky do dveří nebo desek průřezu do 0,040 m2</t>
  </si>
  <si>
    <t>https://podminky.urs.cz/item/CS_URS_2025_01/751398031</t>
  </si>
  <si>
    <t>M012</t>
  </si>
  <si>
    <t>DMNJ-425x85-UR</t>
  </si>
  <si>
    <t>-1596131417</t>
  </si>
  <si>
    <t>751398041</t>
  </si>
  <si>
    <t>Montáž protidešťové žaluzie nebo žaluziové klapky na kruhové potrubí D do 300 mm</t>
  </si>
  <si>
    <t>471419331</t>
  </si>
  <si>
    <t>Montáž ostatních zařízení protidešťové žaluzie nebo žaluziové klapky na kruhové potrubí, průměru do 300 mm</t>
  </si>
  <si>
    <t>https://podminky.urs.cz/item/CS_URS_2025_01/751398041</t>
  </si>
  <si>
    <t>M011</t>
  </si>
  <si>
    <t>PER 125 W žaluz.klapka-bílá</t>
  </si>
  <si>
    <t>1943631830</t>
  </si>
  <si>
    <t>751510041</t>
  </si>
  <si>
    <t>Vzduchotechnické potrubí z pozinkovaného plechu kruhové spirálně vinutá trouba bez příruby D do 100 mm</t>
  </si>
  <si>
    <t>-2114940243</t>
  </si>
  <si>
    <t>Vzduchotechnické potrubí z pozinkovaného plechu kruhové, trouba spirálně vinutá bez příruby, průměru do 100 mm</t>
  </si>
  <si>
    <t>https://podminky.urs.cz/item/CS_URS_2025_01/751510041</t>
  </si>
  <si>
    <t>751510042</t>
  </si>
  <si>
    <t>Vzduchotechnické potrubí z pozinkovaného plechu kruhové spirálně vinutá trouba bez příruby D přes 100 do 200 mm</t>
  </si>
  <si>
    <t>-309611846</t>
  </si>
  <si>
    <t>Vzduchotechnické potrubí z pozinkovaného plechu kruhové, trouba spirálně vinutá bez příruby, průměru přes 100 do 200 mm</t>
  </si>
  <si>
    <t>https://podminky.urs.cz/item/CS_URS_2025_01/751510042</t>
  </si>
  <si>
    <t>751510870</t>
  </si>
  <si>
    <t>Demontáž vzduchotechnického potrubí plechového kruhového bez příruby spirálně vinutého do suti D do 200 mm</t>
  </si>
  <si>
    <t>-363649115</t>
  </si>
  <si>
    <t>Demontáž vzduchotechnického potrubí plechového do suti kruhového, spirálně vinutého bez příruby, průměru do 200 mm</t>
  </si>
  <si>
    <t>https://podminky.urs.cz/item/CS_URS_2025_01/751510870</t>
  </si>
  <si>
    <t>751537011</t>
  </si>
  <si>
    <t>Montáž potrubí ohebného kruhového neizolovaného z Al laminátové hadice D do 100 mm</t>
  </si>
  <si>
    <t>-1057671215</t>
  </si>
  <si>
    <t>Montáž potrubí ohebného kruhového neizolovaného z Al laminátové hadice, průměru do 100 mm</t>
  </si>
  <si>
    <t>https://podminky.urs.cz/item/CS_URS_2025_01/751537011</t>
  </si>
  <si>
    <t>M009</t>
  </si>
  <si>
    <t xml:space="preserve">SONOFLEX MI 082  zvukově izol.hadice</t>
  </si>
  <si>
    <t>999940366</t>
  </si>
  <si>
    <t>M010</t>
  </si>
  <si>
    <t xml:space="preserve">SONOFLEX MI 102  zvukově izol.hadice</t>
  </si>
  <si>
    <t>1674382654</t>
  </si>
  <si>
    <t>751572031</t>
  </si>
  <si>
    <t>Uchycení potrubí kruhového na montovanou konstrukci z nosníků kotvenou do betonu D do 100 mm</t>
  </si>
  <si>
    <t>-1216468594</t>
  </si>
  <si>
    <t>Závěs kruhového potrubí na montovanou konstrukci z nosníku, kotvenou do betonu průměru potrubí do 100 mm</t>
  </si>
  <si>
    <t>https://podminky.urs.cz/item/CS_URS_2025_01/751572031</t>
  </si>
  <si>
    <t>751572032</t>
  </si>
  <si>
    <t>Uchycení potrubí kruhového na montovanou konstrukci z nosníků kotvenou do betonu D přes 100 do 200 mm</t>
  </si>
  <si>
    <t>-178533240</t>
  </si>
  <si>
    <t>Závěs kruhového potrubí na montovanou konstrukci z nosníku, kotvenou do betonu průměru potrubí přes 100 do 200 mm</t>
  </si>
  <si>
    <t>https://podminky.urs.cz/item/CS_URS_2025_01/751572032</t>
  </si>
  <si>
    <t>75152901R</t>
  </si>
  <si>
    <t>Uvádění do provozu a zaregulování</t>
  </si>
  <si>
    <t>-1217768626</t>
  </si>
  <si>
    <t>75152903R</t>
  </si>
  <si>
    <t>Zkouška těsnosti pro VZT</t>
  </si>
  <si>
    <t>-185435245</t>
  </si>
  <si>
    <t>998751311</t>
  </si>
  <si>
    <t>Přesun hmot procentní pro vzduchotechniku ruční v objektech v do 12 m</t>
  </si>
  <si>
    <t>1237865566</t>
  </si>
  <si>
    <t>Přesun hmot pro vzduchotechniku stanovený procentní sazbou (%) z ceny vodorovná dopravní vzdálenost do 50 m ruční (bez užití mechanizace) v objektech výšky do 12 m</t>
  </si>
  <si>
    <t>https://podminky.urs.cz/item/CS_URS_2025_01/998751311</t>
  </si>
  <si>
    <t>VRN - Ostatní a vedlejší náklady</t>
  </si>
  <si>
    <t>VRN - Vedlejší rozpočtové náklady</t>
  </si>
  <si>
    <t>Vedlejší rozpočtové náklady</t>
  </si>
  <si>
    <t>01325400R</t>
  </si>
  <si>
    <t>Dokumentace skutečného provedení stavby</t>
  </si>
  <si>
    <t>Kč</t>
  </si>
  <si>
    <t>1024</t>
  </si>
  <si>
    <t>-423501949</t>
  </si>
  <si>
    <t>03280301R</t>
  </si>
  <si>
    <t>Zabezpečení stávajících zařízení a vybavení proti mechanickému poškození,prachu,zatečení,zakrývání stávajících konstrukcí</t>
  </si>
  <si>
    <t>1543003088</t>
  </si>
  <si>
    <t>07110300R</t>
  </si>
  <si>
    <t>Provoz investora_x000d_
Náklady na ztížené provádění stavebních prací v důsledku provozu zdravotnického zařízení</t>
  </si>
  <si>
    <t>-323379954</t>
  </si>
  <si>
    <t>Provoz investora
Náklady na ztížené provádění stavebních prací v důsledku provozu zdravotnického zařízení</t>
  </si>
  <si>
    <t>072100001R</t>
  </si>
  <si>
    <t>Revize</t>
  </si>
  <si>
    <t>-820401628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</si>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</sst>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7944321" TargetMode="External" /><Relationship Id="rId2" Type="http://schemas.openxmlformats.org/officeDocument/2006/relationships/hyperlink" Target="https://podminky.urs.cz/item/CS_URS_2025_01/317944323" TargetMode="External" /><Relationship Id="rId3" Type="http://schemas.openxmlformats.org/officeDocument/2006/relationships/hyperlink" Target="https://podminky.urs.cz/item/CS_URS_2025_01/612131121" TargetMode="External" /><Relationship Id="rId4" Type="http://schemas.openxmlformats.org/officeDocument/2006/relationships/hyperlink" Target="https://podminky.urs.cz/item/CS_URS_2025_01/612131151" TargetMode="External" /><Relationship Id="rId5" Type="http://schemas.openxmlformats.org/officeDocument/2006/relationships/hyperlink" Target="https://podminky.urs.cz/item/CS_URS_2025_01/612315202" TargetMode="External" /><Relationship Id="rId6" Type="http://schemas.openxmlformats.org/officeDocument/2006/relationships/hyperlink" Target="https://podminky.urs.cz/item/CS_URS_2025_01/612315203" TargetMode="External" /><Relationship Id="rId7" Type="http://schemas.openxmlformats.org/officeDocument/2006/relationships/hyperlink" Target="https://podminky.urs.cz/item/CS_URS_2025_01/612315205" TargetMode="External" /><Relationship Id="rId8" Type="http://schemas.openxmlformats.org/officeDocument/2006/relationships/hyperlink" Target="https://podminky.urs.cz/item/CS_URS_2025_01/612321131" TargetMode="External" /><Relationship Id="rId9" Type="http://schemas.openxmlformats.org/officeDocument/2006/relationships/hyperlink" Target="https://podminky.urs.cz/item/CS_URS_2025_01/612324111" TargetMode="External" /><Relationship Id="rId10" Type="http://schemas.openxmlformats.org/officeDocument/2006/relationships/hyperlink" Target="https://podminky.urs.cz/item/CS_URS_2025_01/612324191" TargetMode="External" /><Relationship Id="rId11" Type="http://schemas.openxmlformats.org/officeDocument/2006/relationships/hyperlink" Target="https://podminky.urs.cz/item/CS_URS_2025_01/612325131" TargetMode="External" /><Relationship Id="rId12" Type="http://schemas.openxmlformats.org/officeDocument/2006/relationships/hyperlink" Target="https://podminky.urs.cz/item/CS_URS_2025_01/612328131" TargetMode="External" /><Relationship Id="rId13" Type="http://schemas.openxmlformats.org/officeDocument/2006/relationships/hyperlink" Target="https://podminky.urs.cz/item/CS_URS_2025_01/632451031" TargetMode="External" /><Relationship Id="rId14" Type="http://schemas.openxmlformats.org/officeDocument/2006/relationships/hyperlink" Target="https://podminky.urs.cz/item/CS_URS_2025_01/632451032" TargetMode="External" /><Relationship Id="rId15" Type="http://schemas.openxmlformats.org/officeDocument/2006/relationships/hyperlink" Target="https://podminky.urs.cz/item/CS_URS_2025_01/642944121" TargetMode="External" /><Relationship Id="rId16" Type="http://schemas.openxmlformats.org/officeDocument/2006/relationships/hyperlink" Target="https://podminky.urs.cz/item/CS_URS_2025_01/949101111" TargetMode="External" /><Relationship Id="rId17" Type="http://schemas.openxmlformats.org/officeDocument/2006/relationships/hyperlink" Target="https://podminky.urs.cz/item/CS_URS_2025_01/952901111" TargetMode="External" /><Relationship Id="rId18" Type="http://schemas.openxmlformats.org/officeDocument/2006/relationships/hyperlink" Target="https://podminky.urs.cz/item/CS_URS_2025_01/953943211" TargetMode="External" /><Relationship Id="rId19" Type="http://schemas.openxmlformats.org/officeDocument/2006/relationships/hyperlink" Target="https://podminky.urs.cz/item/CS_URS_2025_01/953993325" TargetMode="External" /><Relationship Id="rId20" Type="http://schemas.openxmlformats.org/officeDocument/2006/relationships/hyperlink" Target="https://podminky.urs.cz/item/CS_URS_2025_01/953993326" TargetMode="External" /><Relationship Id="rId21" Type="http://schemas.openxmlformats.org/officeDocument/2006/relationships/hyperlink" Target="https://podminky.urs.cz/item/CS_URS_2025_01/967031732" TargetMode="External" /><Relationship Id="rId22" Type="http://schemas.openxmlformats.org/officeDocument/2006/relationships/hyperlink" Target="https://podminky.urs.cz/item/CS_URS_2025_01/968072455" TargetMode="External" /><Relationship Id="rId23" Type="http://schemas.openxmlformats.org/officeDocument/2006/relationships/hyperlink" Target="https://podminky.urs.cz/item/CS_URS_2025_01/971033531" TargetMode="External" /><Relationship Id="rId24" Type="http://schemas.openxmlformats.org/officeDocument/2006/relationships/hyperlink" Target="https://podminky.urs.cz/item/CS_URS_2025_01/971033631" TargetMode="External" /><Relationship Id="rId25" Type="http://schemas.openxmlformats.org/officeDocument/2006/relationships/hyperlink" Target="https://podminky.urs.cz/item/CS_URS_2025_01/974029664" TargetMode="External" /><Relationship Id="rId26" Type="http://schemas.openxmlformats.org/officeDocument/2006/relationships/hyperlink" Target="https://podminky.urs.cz/item/CS_URS_2025_01/978015391" TargetMode="External" /><Relationship Id="rId27" Type="http://schemas.openxmlformats.org/officeDocument/2006/relationships/hyperlink" Target="https://podminky.urs.cz/item/CS_URS_2025_01/997013211" TargetMode="External" /><Relationship Id="rId28" Type="http://schemas.openxmlformats.org/officeDocument/2006/relationships/hyperlink" Target="https://podminky.urs.cz/item/CS_URS_2025_01/997013501" TargetMode="External" /><Relationship Id="rId29" Type="http://schemas.openxmlformats.org/officeDocument/2006/relationships/hyperlink" Target="https://podminky.urs.cz/item/CS_URS_2025_01/997013509" TargetMode="External" /><Relationship Id="rId30" Type="http://schemas.openxmlformats.org/officeDocument/2006/relationships/hyperlink" Target="https://podminky.urs.cz/item/CS_URS_2025_01/997013631" TargetMode="External" /><Relationship Id="rId31" Type="http://schemas.openxmlformats.org/officeDocument/2006/relationships/hyperlink" Target="https://podminky.urs.cz/item/CS_URS_2025_01/998011008" TargetMode="External" /><Relationship Id="rId32" Type="http://schemas.openxmlformats.org/officeDocument/2006/relationships/hyperlink" Target="https://podminky.urs.cz/item/CS_URS_2025_01/711161274" TargetMode="External" /><Relationship Id="rId33" Type="http://schemas.openxmlformats.org/officeDocument/2006/relationships/hyperlink" Target="https://podminky.urs.cz/item/CS_URS_2025_01/711491176" TargetMode="External" /><Relationship Id="rId34" Type="http://schemas.openxmlformats.org/officeDocument/2006/relationships/hyperlink" Target="https://podminky.urs.cz/item/CS_URS_2025_01/998711311" TargetMode="External" /><Relationship Id="rId35" Type="http://schemas.openxmlformats.org/officeDocument/2006/relationships/hyperlink" Target="https://podminky.urs.cz/item/CS_URS_2025_01/721100911" TargetMode="External" /><Relationship Id="rId36" Type="http://schemas.openxmlformats.org/officeDocument/2006/relationships/hyperlink" Target="https://podminky.urs.cz/item/CS_URS_2025_01/998721211" TargetMode="External" /><Relationship Id="rId37" Type="http://schemas.openxmlformats.org/officeDocument/2006/relationships/hyperlink" Target="https://podminky.urs.cz/item/CS_URS_2025_01/722130901" TargetMode="External" /><Relationship Id="rId38" Type="http://schemas.openxmlformats.org/officeDocument/2006/relationships/hyperlink" Target="https://podminky.urs.cz/item/CS_URS_2025_01/998722211" TargetMode="External" /><Relationship Id="rId39" Type="http://schemas.openxmlformats.org/officeDocument/2006/relationships/hyperlink" Target="https://podminky.urs.cz/item/CS_URS_2025_01/725110814" TargetMode="External" /><Relationship Id="rId40" Type="http://schemas.openxmlformats.org/officeDocument/2006/relationships/hyperlink" Target="https://podminky.urs.cz/item/CS_URS_2025_01/725210821" TargetMode="External" /><Relationship Id="rId41" Type="http://schemas.openxmlformats.org/officeDocument/2006/relationships/hyperlink" Target="https://podminky.urs.cz/item/CS_URS_2025_01/725240811" TargetMode="External" /><Relationship Id="rId42" Type="http://schemas.openxmlformats.org/officeDocument/2006/relationships/hyperlink" Target="https://podminky.urs.cz/item/CS_URS_2025_01/725240812" TargetMode="External" /><Relationship Id="rId43" Type="http://schemas.openxmlformats.org/officeDocument/2006/relationships/hyperlink" Target="https://podminky.urs.cz/item/CS_URS_2025_01/725291665" TargetMode="External" /><Relationship Id="rId44" Type="http://schemas.openxmlformats.org/officeDocument/2006/relationships/hyperlink" Target="https://podminky.urs.cz/item/CS_URS_2025_01/725291666" TargetMode="External" /><Relationship Id="rId45" Type="http://schemas.openxmlformats.org/officeDocument/2006/relationships/hyperlink" Target="https://podminky.urs.cz/item/CS_URS_2025_01/725291667" TargetMode="External" /><Relationship Id="rId46" Type="http://schemas.openxmlformats.org/officeDocument/2006/relationships/hyperlink" Target="https://podminky.urs.cz/item/CS_URS_2025_01/725291668" TargetMode="External" /><Relationship Id="rId47" Type="http://schemas.openxmlformats.org/officeDocument/2006/relationships/hyperlink" Target="https://podminky.urs.cz/item/CS_URS_2025_01/725291670" TargetMode="External" /><Relationship Id="rId48" Type="http://schemas.openxmlformats.org/officeDocument/2006/relationships/hyperlink" Target="https://podminky.urs.cz/item/CS_URS_2025_01/725820802" TargetMode="External" /><Relationship Id="rId49" Type="http://schemas.openxmlformats.org/officeDocument/2006/relationships/hyperlink" Target="https://podminky.urs.cz/item/CS_URS_2025_01/725840850" TargetMode="External" /><Relationship Id="rId50" Type="http://schemas.openxmlformats.org/officeDocument/2006/relationships/hyperlink" Target="https://podminky.urs.cz/item/CS_URS_2025_01/725860811" TargetMode="External" /><Relationship Id="rId51" Type="http://schemas.openxmlformats.org/officeDocument/2006/relationships/hyperlink" Target="https://podminky.urs.cz/item/CS_URS_2025_01/998725211" TargetMode="External" /><Relationship Id="rId52" Type="http://schemas.openxmlformats.org/officeDocument/2006/relationships/hyperlink" Target="https://podminky.urs.cz/item/CS_URS_2025_01/762431014" TargetMode="External" /><Relationship Id="rId53" Type="http://schemas.openxmlformats.org/officeDocument/2006/relationships/hyperlink" Target="https://podminky.urs.cz/item/CS_URS_2025_01/762495000" TargetMode="External" /><Relationship Id="rId54" Type="http://schemas.openxmlformats.org/officeDocument/2006/relationships/hyperlink" Target="https://podminky.urs.cz/item/CS_URS_2025_01/998762211" TargetMode="External" /><Relationship Id="rId55" Type="http://schemas.openxmlformats.org/officeDocument/2006/relationships/hyperlink" Target="https://podminky.urs.cz/item/CS_URS_2025_01/763121822" TargetMode="External" /><Relationship Id="rId56" Type="http://schemas.openxmlformats.org/officeDocument/2006/relationships/hyperlink" Target="https://podminky.urs.cz/item/CS_URS_2025_01/763131821" TargetMode="External" /><Relationship Id="rId57" Type="http://schemas.openxmlformats.org/officeDocument/2006/relationships/hyperlink" Target="https://podminky.urs.cz/item/CS_URS_2025_01/763135102" TargetMode="External" /><Relationship Id="rId58" Type="http://schemas.openxmlformats.org/officeDocument/2006/relationships/hyperlink" Target="https://podminky.urs.cz/item/CS_URS_2025_01/763135611" TargetMode="External" /><Relationship Id="rId59" Type="http://schemas.openxmlformats.org/officeDocument/2006/relationships/hyperlink" Target="https://podminky.urs.cz/item/CS_URS_2025_01/763135812" TargetMode="External" /><Relationship Id="rId60" Type="http://schemas.openxmlformats.org/officeDocument/2006/relationships/hyperlink" Target="https://podminky.urs.cz/item/CS_URS_2025_01/763135881" TargetMode="External" /><Relationship Id="rId61" Type="http://schemas.openxmlformats.org/officeDocument/2006/relationships/hyperlink" Target="https://podminky.urs.cz/item/CS_URS_2025_01/998763411" TargetMode="External" /><Relationship Id="rId62" Type="http://schemas.openxmlformats.org/officeDocument/2006/relationships/hyperlink" Target="https://podminky.urs.cz/item/CS_URS_2025_01/766621712" TargetMode="External" /><Relationship Id="rId63" Type="http://schemas.openxmlformats.org/officeDocument/2006/relationships/hyperlink" Target="https://podminky.urs.cz/item/CS_URS_2025_01/766621812" TargetMode="External" /><Relationship Id="rId64" Type="http://schemas.openxmlformats.org/officeDocument/2006/relationships/hyperlink" Target="https://podminky.urs.cz/item/CS_URS_2025_01/766660001" TargetMode="External" /><Relationship Id="rId65" Type="http://schemas.openxmlformats.org/officeDocument/2006/relationships/hyperlink" Target="https://podminky.urs.cz/item/CS_URS_2025_01/766660002" TargetMode="External" /><Relationship Id="rId66" Type="http://schemas.openxmlformats.org/officeDocument/2006/relationships/hyperlink" Target="https://podminky.urs.cz/item/CS_URS_2025_01/766660022" TargetMode="External" /><Relationship Id="rId67" Type="http://schemas.openxmlformats.org/officeDocument/2006/relationships/hyperlink" Target="https://podminky.urs.cz/item/CS_URS_2025_01/766660717" TargetMode="External" /><Relationship Id="rId68" Type="http://schemas.openxmlformats.org/officeDocument/2006/relationships/hyperlink" Target="https://podminky.urs.cz/item/CS_URS_2025_01/766660720" TargetMode="External" /><Relationship Id="rId69" Type="http://schemas.openxmlformats.org/officeDocument/2006/relationships/hyperlink" Target="https://podminky.urs.cz/item/CS_URS_2025_01/766660729" TargetMode="External" /><Relationship Id="rId70" Type="http://schemas.openxmlformats.org/officeDocument/2006/relationships/hyperlink" Target="https://podminky.urs.cz/item/CS_URS_2025_01/766660730" TargetMode="External" /><Relationship Id="rId71" Type="http://schemas.openxmlformats.org/officeDocument/2006/relationships/hyperlink" Target="https://podminky.urs.cz/item/CS_URS_2025_01/766660761" TargetMode="External" /><Relationship Id="rId72" Type="http://schemas.openxmlformats.org/officeDocument/2006/relationships/hyperlink" Target="https://podminky.urs.cz/item/CS_URS_2025_01/766660762" TargetMode="External" /><Relationship Id="rId73" Type="http://schemas.openxmlformats.org/officeDocument/2006/relationships/hyperlink" Target="https://podminky.urs.cz/item/CS_URS_2025_01/766691914" TargetMode="External" /><Relationship Id="rId74" Type="http://schemas.openxmlformats.org/officeDocument/2006/relationships/hyperlink" Target="https://podminky.urs.cz/item/CS_URS_2025_01/766694116" TargetMode="External" /><Relationship Id="rId75" Type="http://schemas.openxmlformats.org/officeDocument/2006/relationships/hyperlink" Target="https://podminky.urs.cz/item/CS_URS_2025_01/766694126" TargetMode="External" /><Relationship Id="rId76" Type="http://schemas.openxmlformats.org/officeDocument/2006/relationships/hyperlink" Target="https://podminky.urs.cz/item/CS_URS_2025_01/766811115" TargetMode="External" /><Relationship Id="rId77" Type="http://schemas.openxmlformats.org/officeDocument/2006/relationships/hyperlink" Target="https://podminky.urs.cz/item/CS_URS_2025_01/766811143" TargetMode="External" /><Relationship Id="rId78" Type="http://schemas.openxmlformats.org/officeDocument/2006/relationships/hyperlink" Target="https://podminky.urs.cz/item/CS_URS_2025_01/766811151" TargetMode="External" /><Relationship Id="rId79" Type="http://schemas.openxmlformats.org/officeDocument/2006/relationships/hyperlink" Target="https://podminky.urs.cz/item/CS_URS_2025_01/766811213" TargetMode="External" /><Relationship Id="rId80" Type="http://schemas.openxmlformats.org/officeDocument/2006/relationships/hyperlink" Target="https://podminky.urs.cz/item/CS_URS_2025_01/766811221" TargetMode="External" /><Relationship Id="rId81" Type="http://schemas.openxmlformats.org/officeDocument/2006/relationships/hyperlink" Target="https://podminky.urs.cz/item/CS_URS_2025_01/766811223" TargetMode="External" /><Relationship Id="rId82" Type="http://schemas.openxmlformats.org/officeDocument/2006/relationships/hyperlink" Target="https://podminky.urs.cz/item/CS_URS_2025_01/766811311" TargetMode="External" /><Relationship Id="rId83" Type="http://schemas.openxmlformats.org/officeDocument/2006/relationships/hyperlink" Target="https://podminky.urs.cz/item/CS_URS_2025_01/766811351" TargetMode="External" /><Relationship Id="rId84" Type="http://schemas.openxmlformats.org/officeDocument/2006/relationships/hyperlink" Target="https://podminky.urs.cz/item/CS_URS_2025_01/766811411" TargetMode="External" /><Relationship Id="rId85" Type="http://schemas.openxmlformats.org/officeDocument/2006/relationships/hyperlink" Target="https://podminky.urs.cz/item/CS_URS_2025_01/766811412" TargetMode="External" /><Relationship Id="rId86" Type="http://schemas.openxmlformats.org/officeDocument/2006/relationships/hyperlink" Target="https://podminky.urs.cz/item/CS_URS_2025_01/998766311" TargetMode="External" /><Relationship Id="rId87" Type="http://schemas.openxmlformats.org/officeDocument/2006/relationships/hyperlink" Target="https://podminky.urs.cz/item/CS_URS_2025_01/771111011" TargetMode="External" /><Relationship Id="rId88" Type="http://schemas.openxmlformats.org/officeDocument/2006/relationships/hyperlink" Target="https://podminky.urs.cz/item/CS_URS_2025_01/771121011" TargetMode="External" /><Relationship Id="rId89" Type="http://schemas.openxmlformats.org/officeDocument/2006/relationships/hyperlink" Target="https://podminky.urs.cz/item/CS_URS_2025_01/771121022" TargetMode="External" /><Relationship Id="rId90" Type="http://schemas.openxmlformats.org/officeDocument/2006/relationships/hyperlink" Target="https://podminky.urs.cz/item/CS_URS_2025_01/771151011" TargetMode="External" /><Relationship Id="rId91" Type="http://schemas.openxmlformats.org/officeDocument/2006/relationships/hyperlink" Target="https://podminky.urs.cz/item/CS_URS_2025_01/771571810" TargetMode="External" /><Relationship Id="rId92" Type="http://schemas.openxmlformats.org/officeDocument/2006/relationships/hyperlink" Target="https://podminky.urs.cz/item/CS_URS_2025_01/771574416" TargetMode="External" /><Relationship Id="rId93" Type="http://schemas.openxmlformats.org/officeDocument/2006/relationships/hyperlink" Target="https://podminky.urs.cz/item/CS_URS_2025_01/771591112" TargetMode="External" /><Relationship Id="rId94" Type="http://schemas.openxmlformats.org/officeDocument/2006/relationships/hyperlink" Target="https://podminky.urs.cz/item/CS_URS_2025_01/771591241" TargetMode="External" /><Relationship Id="rId95" Type="http://schemas.openxmlformats.org/officeDocument/2006/relationships/hyperlink" Target="https://podminky.urs.cz/item/CS_URS_2025_01/771591242" TargetMode="External" /><Relationship Id="rId96" Type="http://schemas.openxmlformats.org/officeDocument/2006/relationships/hyperlink" Target="https://podminky.urs.cz/item/CS_URS_2025_01/771591264" TargetMode="External" /><Relationship Id="rId97" Type="http://schemas.openxmlformats.org/officeDocument/2006/relationships/hyperlink" Target="https://podminky.urs.cz/item/CS_URS_2025_01/998771311" TargetMode="External" /><Relationship Id="rId98" Type="http://schemas.openxmlformats.org/officeDocument/2006/relationships/hyperlink" Target="https://podminky.urs.cz/item/CS_URS_2025_01/776111116" TargetMode="External" /><Relationship Id="rId99" Type="http://schemas.openxmlformats.org/officeDocument/2006/relationships/hyperlink" Target="https://podminky.urs.cz/item/CS_URS_2025_01/776111311" TargetMode="External" /><Relationship Id="rId100" Type="http://schemas.openxmlformats.org/officeDocument/2006/relationships/hyperlink" Target="https://podminky.urs.cz/item/CS_URS_2025_01/776121321" TargetMode="External" /><Relationship Id="rId101" Type="http://schemas.openxmlformats.org/officeDocument/2006/relationships/hyperlink" Target="https://podminky.urs.cz/item/CS_URS_2025_01/776141112" TargetMode="External" /><Relationship Id="rId102" Type="http://schemas.openxmlformats.org/officeDocument/2006/relationships/hyperlink" Target="https://podminky.urs.cz/item/CS_URS_2025_01/776201812" TargetMode="External" /><Relationship Id="rId103" Type="http://schemas.openxmlformats.org/officeDocument/2006/relationships/hyperlink" Target="https://podminky.urs.cz/item/CS_URS_2025_01/776221111" TargetMode="External" /><Relationship Id="rId104" Type="http://schemas.openxmlformats.org/officeDocument/2006/relationships/hyperlink" Target="https://podminky.urs.cz/item/CS_URS_2025_01/776221121" TargetMode="External" /><Relationship Id="rId105" Type="http://schemas.openxmlformats.org/officeDocument/2006/relationships/hyperlink" Target="https://podminky.urs.cz/item/CS_URS_2025_01/776223112" TargetMode="External" /><Relationship Id="rId106" Type="http://schemas.openxmlformats.org/officeDocument/2006/relationships/hyperlink" Target="https://podminky.urs.cz/item/CS_URS_2025_01/776410811" TargetMode="External" /><Relationship Id="rId107" Type="http://schemas.openxmlformats.org/officeDocument/2006/relationships/hyperlink" Target="https://podminky.urs.cz/item/CS_URS_2025_01/776411212" TargetMode="External" /><Relationship Id="rId108" Type="http://schemas.openxmlformats.org/officeDocument/2006/relationships/hyperlink" Target="https://podminky.urs.cz/item/CS_URS_2025_01/776411213" TargetMode="External" /><Relationship Id="rId109" Type="http://schemas.openxmlformats.org/officeDocument/2006/relationships/hyperlink" Target="https://podminky.urs.cz/item/CS_URS_2025_01/776411214" TargetMode="External" /><Relationship Id="rId110" Type="http://schemas.openxmlformats.org/officeDocument/2006/relationships/hyperlink" Target="https://podminky.urs.cz/item/CS_URS_2025_01/776421312" TargetMode="External" /><Relationship Id="rId111" Type="http://schemas.openxmlformats.org/officeDocument/2006/relationships/hyperlink" Target="https://podminky.urs.cz/item/CS_URS_2025_01/776991121" TargetMode="External" /><Relationship Id="rId112" Type="http://schemas.openxmlformats.org/officeDocument/2006/relationships/hyperlink" Target="https://podminky.urs.cz/item/CS_URS_2025_01/776991141" TargetMode="External" /><Relationship Id="rId113" Type="http://schemas.openxmlformats.org/officeDocument/2006/relationships/hyperlink" Target="https://podminky.urs.cz/item/CS_URS_2025_01/998776311" TargetMode="External" /><Relationship Id="rId114" Type="http://schemas.openxmlformats.org/officeDocument/2006/relationships/hyperlink" Target="https://podminky.urs.cz/item/CS_URS_2025_01/781111011" TargetMode="External" /><Relationship Id="rId115" Type="http://schemas.openxmlformats.org/officeDocument/2006/relationships/hyperlink" Target="https://podminky.urs.cz/item/CS_URS_2025_01/781121011" TargetMode="External" /><Relationship Id="rId116" Type="http://schemas.openxmlformats.org/officeDocument/2006/relationships/hyperlink" Target="https://podminky.urs.cz/item/CS_URS_2025_01/781151031" TargetMode="External" /><Relationship Id="rId117" Type="http://schemas.openxmlformats.org/officeDocument/2006/relationships/hyperlink" Target="https://podminky.urs.cz/item/CS_URS_2025_01/781471810" TargetMode="External" /><Relationship Id="rId118" Type="http://schemas.openxmlformats.org/officeDocument/2006/relationships/hyperlink" Target="https://podminky.urs.cz/item/CS_URS_2025_01/781472314" TargetMode="External" /><Relationship Id="rId119" Type="http://schemas.openxmlformats.org/officeDocument/2006/relationships/hyperlink" Target="https://podminky.urs.cz/item/CS_URS_2025_01/781491011" TargetMode="External" /><Relationship Id="rId120" Type="http://schemas.openxmlformats.org/officeDocument/2006/relationships/hyperlink" Target="https://podminky.urs.cz/item/CS_URS_2025_01/781492251" TargetMode="External" /><Relationship Id="rId121" Type="http://schemas.openxmlformats.org/officeDocument/2006/relationships/hyperlink" Target="https://podminky.urs.cz/item/CS_URS_2025_01/781495115" TargetMode="External" /><Relationship Id="rId122" Type="http://schemas.openxmlformats.org/officeDocument/2006/relationships/hyperlink" Target="https://podminky.urs.cz/item/CS_URS_2025_01/781495184" TargetMode="External" /><Relationship Id="rId123" Type="http://schemas.openxmlformats.org/officeDocument/2006/relationships/hyperlink" Target="https://podminky.urs.cz/item/CS_URS_2025_01/998781311" TargetMode="External" /><Relationship Id="rId124" Type="http://schemas.openxmlformats.org/officeDocument/2006/relationships/hyperlink" Target="https://podminky.urs.cz/item/CS_URS_2025_01/783301313" TargetMode="External" /><Relationship Id="rId125" Type="http://schemas.openxmlformats.org/officeDocument/2006/relationships/hyperlink" Target="https://podminky.urs.cz/item/CS_URS_2025_01/783301401" TargetMode="External" /><Relationship Id="rId126" Type="http://schemas.openxmlformats.org/officeDocument/2006/relationships/hyperlink" Target="https://podminky.urs.cz/item/CS_URS_2025_01/783314201" TargetMode="External" /><Relationship Id="rId127" Type="http://schemas.openxmlformats.org/officeDocument/2006/relationships/hyperlink" Target="https://podminky.urs.cz/item/CS_URS_2025_01/783315101" TargetMode="External" /><Relationship Id="rId128" Type="http://schemas.openxmlformats.org/officeDocument/2006/relationships/hyperlink" Target="https://podminky.urs.cz/item/CS_URS_2025_01/783317101" TargetMode="External" /><Relationship Id="rId129" Type="http://schemas.openxmlformats.org/officeDocument/2006/relationships/hyperlink" Target="https://podminky.urs.cz/item/CS_URS_2025_01/784111001" TargetMode="External" /><Relationship Id="rId130" Type="http://schemas.openxmlformats.org/officeDocument/2006/relationships/hyperlink" Target="https://podminky.urs.cz/item/CS_URS_2025_01/784111011" TargetMode="External" /><Relationship Id="rId131" Type="http://schemas.openxmlformats.org/officeDocument/2006/relationships/hyperlink" Target="https://podminky.urs.cz/item/CS_URS_2025_01/784181101" TargetMode="External" /><Relationship Id="rId132" Type="http://schemas.openxmlformats.org/officeDocument/2006/relationships/hyperlink" Target="https://podminky.urs.cz/item/CS_URS_2025_01/784211161" TargetMode="External" /><Relationship Id="rId133" Type="http://schemas.openxmlformats.org/officeDocument/2006/relationships/hyperlink" Target="https://podminky.urs.cz/item/CS_URS_2025_01/784215001" TargetMode="External" /><Relationship Id="rId134" Type="http://schemas.openxmlformats.org/officeDocument/2006/relationships/hyperlink" Target="https://podminky.urs.cz/item/CS_URS_2025_01/784215101" TargetMode="External" /><Relationship Id="rId13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12061" TargetMode="External" /><Relationship Id="rId2" Type="http://schemas.openxmlformats.org/officeDocument/2006/relationships/hyperlink" Target="https://podminky.urs.cz/item/CS_URS_2025_01/741112101" TargetMode="External" /><Relationship Id="rId3" Type="http://schemas.openxmlformats.org/officeDocument/2006/relationships/hyperlink" Target="https://podminky.urs.cz/item/CS_URS_2025_01/741120001" TargetMode="External" /><Relationship Id="rId4" Type="http://schemas.openxmlformats.org/officeDocument/2006/relationships/hyperlink" Target="https://podminky.urs.cz/item/CS_URS_2025_01/741120003" TargetMode="External" /><Relationship Id="rId5" Type="http://schemas.openxmlformats.org/officeDocument/2006/relationships/hyperlink" Target="https://podminky.urs.cz/item/CS_URS_2025_01/741122015" TargetMode="External" /><Relationship Id="rId6" Type="http://schemas.openxmlformats.org/officeDocument/2006/relationships/hyperlink" Target="https://podminky.urs.cz/item/CS_URS_2025_01/741122016" TargetMode="External" /><Relationship Id="rId7" Type="http://schemas.openxmlformats.org/officeDocument/2006/relationships/hyperlink" Target="https://podminky.urs.cz/item/CS_URS_2025_01/741122031" TargetMode="External" /><Relationship Id="rId8" Type="http://schemas.openxmlformats.org/officeDocument/2006/relationships/hyperlink" Target="https://podminky.urs.cz/item/CS_URS_2025_01/741122032" TargetMode="External" /><Relationship Id="rId9" Type="http://schemas.openxmlformats.org/officeDocument/2006/relationships/hyperlink" Target="https://podminky.urs.cz/item/CS_URS_2025_01/741130001" TargetMode="External" /><Relationship Id="rId10" Type="http://schemas.openxmlformats.org/officeDocument/2006/relationships/hyperlink" Target="https://podminky.urs.cz/item/CS_URS_2025_01/741130004" TargetMode="External" /><Relationship Id="rId11" Type="http://schemas.openxmlformats.org/officeDocument/2006/relationships/hyperlink" Target="https://podminky.urs.cz/item/CS_URS_2025_01/741130006" TargetMode="External" /><Relationship Id="rId12" Type="http://schemas.openxmlformats.org/officeDocument/2006/relationships/hyperlink" Target="https://podminky.urs.cz/item/CS_URS_2025_01/741210002" TargetMode="External" /><Relationship Id="rId13" Type="http://schemas.openxmlformats.org/officeDocument/2006/relationships/hyperlink" Target="https://podminky.urs.cz/item/CS_URS_2025_01/741310101" TargetMode="External" /><Relationship Id="rId14" Type="http://schemas.openxmlformats.org/officeDocument/2006/relationships/hyperlink" Target="https://podminky.urs.cz/item/CS_URS_2025_01/741310102" TargetMode="External" /><Relationship Id="rId15" Type="http://schemas.openxmlformats.org/officeDocument/2006/relationships/hyperlink" Target="https://podminky.urs.cz/item/CS_URS_2025_01/741310113" TargetMode="External" /><Relationship Id="rId16" Type="http://schemas.openxmlformats.org/officeDocument/2006/relationships/hyperlink" Target="https://podminky.urs.cz/item/CS_URS_2025_01/741310121" TargetMode="External" /><Relationship Id="rId17" Type="http://schemas.openxmlformats.org/officeDocument/2006/relationships/hyperlink" Target="https://podminky.urs.cz/item/CS_URS_2025_01/741313002" TargetMode="External" /><Relationship Id="rId18" Type="http://schemas.openxmlformats.org/officeDocument/2006/relationships/hyperlink" Target="https://podminky.urs.cz/item/CS_URS_2025_01/741313005" TargetMode="External" /><Relationship Id="rId19" Type="http://schemas.openxmlformats.org/officeDocument/2006/relationships/hyperlink" Target="https://podminky.urs.cz/item/CS_URS_2025_01/741350001" TargetMode="External" /><Relationship Id="rId20" Type="http://schemas.openxmlformats.org/officeDocument/2006/relationships/hyperlink" Target="https://podminky.urs.cz/item/CS_URS_2025_01/741372032" TargetMode="External" /><Relationship Id="rId21" Type="http://schemas.openxmlformats.org/officeDocument/2006/relationships/hyperlink" Target="https://podminky.urs.cz/item/CS_URS_2025_01/741372112" TargetMode="External" /><Relationship Id="rId22" Type="http://schemas.openxmlformats.org/officeDocument/2006/relationships/hyperlink" Target="https://podminky.urs.cz/item/CS_URS_2025_01/741372161" TargetMode="External" /><Relationship Id="rId23" Type="http://schemas.openxmlformats.org/officeDocument/2006/relationships/hyperlink" Target="https://podminky.urs.cz/item/CS_URS_2025_01/741450002" TargetMode="External" /><Relationship Id="rId24" Type="http://schemas.openxmlformats.org/officeDocument/2006/relationships/hyperlink" Target="https://podminky.urs.cz/item/CS_URS_2025_01/741450003" TargetMode="External" /><Relationship Id="rId25" Type="http://schemas.openxmlformats.org/officeDocument/2006/relationships/hyperlink" Target="https://podminky.urs.cz/item/CS_URS_2025_01/741450006" TargetMode="External" /><Relationship Id="rId26" Type="http://schemas.openxmlformats.org/officeDocument/2006/relationships/hyperlink" Target="https://podminky.urs.cz/item/CS_URS_2025_01/741810002" TargetMode="External" /><Relationship Id="rId27" Type="http://schemas.openxmlformats.org/officeDocument/2006/relationships/hyperlink" Target="https://podminky.urs.cz/item/CS_URS_2025_01/741910412" TargetMode="External" /><Relationship Id="rId28" Type="http://schemas.openxmlformats.org/officeDocument/2006/relationships/hyperlink" Target="https://podminky.urs.cz/item/CS_URS_2025_01/741920382" TargetMode="External" /><Relationship Id="rId29" Type="http://schemas.openxmlformats.org/officeDocument/2006/relationships/hyperlink" Target="https://podminky.urs.cz/item/CS_URS_2025_01/998741101" TargetMode="External" /><Relationship Id="rId30" Type="http://schemas.openxmlformats.org/officeDocument/2006/relationships/hyperlink" Target="https://podminky.urs.cz/item/CS_URS_2025_01/742121001" TargetMode="External" /><Relationship Id="rId31" Type="http://schemas.openxmlformats.org/officeDocument/2006/relationships/hyperlink" Target="https://podminky.urs.cz/item/CS_URS_2025_01/742350001" TargetMode="External" /><Relationship Id="rId32" Type="http://schemas.openxmlformats.org/officeDocument/2006/relationships/hyperlink" Target="https://podminky.urs.cz/item/CS_URS_2025_01/742350002" TargetMode="External" /><Relationship Id="rId33" Type="http://schemas.openxmlformats.org/officeDocument/2006/relationships/hyperlink" Target="https://podminky.urs.cz/item/CS_URS_2025_01/742350003" TargetMode="External" /><Relationship Id="rId34" Type="http://schemas.openxmlformats.org/officeDocument/2006/relationships/hyperlink" Target="https://podminky.urs.cz/item/CS_URS_2025_01/742350004" TargetMode="External" /><Relationship Id="rId35" Type="http://schemas.openxmlformats.org/officeDocument/2006/relationships/hyperlink" Target="https://podminky.urs.cz/item/CS_URS_2025_01/742350006" TargetMode="External" /><Relationship Id="rId3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2110504" TargetMode="External" /><Relationship Id="rId2" Type="http://schemas.openxmlformats.org/officeDocument/2006/relationships/hyperlink" Target="https://podminky.urs.cz/item/CS_URS_2025_01/742124005" TargetMode="External" /><Relationship Id="rId3" Type="http://schemas.openxmlformats.org/officeDocument/2006/relationships/hyperlink" Target="https://podminky.urs.cz/item/CS_URS_2025_01/742330022" TargetMode="External" /><Relationship Id="rId4" Type="http://schemas.openxmlformats.org/officeDocument/2006/relationships/hyperlink" Target="https://podminky.urs.cz/item/CS_URS_2025_01/742330012" TargetMode="External" /><Relationship Id="rId5" Type="http://schemas.openxmlformats.org/officeDocument/2006/relationships/hyperlink" Target="https://podminky.urs.cz/item/CS_URS_2025_01/742330023" TargetMode="External" /><Relationship Id="rId6" Type="http://schemas.openxmlformats.org/officeDocument/2006/relationships/hyperlink" Target="https://podminky.urs.cz/item/CS_URS_2025_01/742330024" TargetMode="External" /><Relationship Id="rId7" Type="http://schemas.openxmlformats.org/officeDocument/2006/relationships/hyperlink" Target="https://podminky.urs.cz/item/CS_URS_2025_01/742330044" TargetMode="External" /><Relationship Id="rId8" Type="http://schemas.openxmlformats.org/officeDocument/2006/relationships/hyperlink" Target="https://podminky.urs.cz/item/CS_URS_2025_01/742330012R1" TargetMode="External" /><Relationship Id="rId9" Type="http://schemas.openxmlformats.org/officeDocument/2006/relationships/hyperlink" Target="https://podminky.urs.cz/item/CS_URS_2025_01/742230001" TargetMode="External" /><Relationship Id="rId10" Type="http://schemas.openxmlformats.org/officeDocument/2006/relationships/hyperlink" Target="https://podminky.urs.cz/item/CS_URS_2025_01/742230002" TargetMode="External" /><Relationship Id="rId11" Type="http://schemas.openxmlformats.org/officeDocument/2006/relationships/hyperlink" Target="https://podminky.urs.cz/item/CS_URS_2025_01/742230004" TargetMode="External" /><Relationship Id="rId12" Type="http://schemas.openxmlformats.org/officeDocument/2006/relationships/hyperlink" Target="https://podminky.urs.cz/item/CS_URS_2025_01/742230007" TargetMode="External" /><Relationship Id="rId13" Type="http://schemas.openxmlformats.org/officeDocument/2006/relationships/hyperlink" Target="https://podminky.urs.cz/item/CS_URS_2025_01/742230009" TargetMode="External" /><Relationship Id="rId14" Type="http://schemas.openxmlformats.org/officeDocument/2006/relationships/hyperlink" Target="https://podminky.urs.cz/item/CS_URS_2025_01/742230101" TargetMode="External" /><Relationship Id="rId15" Type="http://schemas.openxmlformats.org/officeDocument/2006/relationships/hyperlink" Target="https://podminky.urs.cz/item/CS_URS_2025_01/742230102" TargetMode="External" /><Relationship Id="rId16" Type="http://schemas.openxmlformats.org/officeDocument/2006/relationships/hyperlink" Target="https://podminky.urs.cz/item/CS_URS_2025_01/742230103" TargetMode="External" /><Relationship Id="rId17" Type="http://schemas.openxmlformats.org/officeDocument/2006/relationships/hyperlink" Target="https://podminky.urs.cz/item/CS_URS_2025_01/742330012" TargetMode="External" /><Relationship Id="rId18" Type="http://schemas.openxmlformats.org/officeDocument/2006/relationships/hyperlink" Target="https://podminky.urs.cz/item/CS_URS_2025_01/742240001" TargetMode="External" /><Relationship Id="rId19" Type="http://schemas.openxmlformats.org/officeDocument/2006/relationships/hyperlink" Target="https://podminky.urs.cz/item/CS_URS_2025_01/742240005" TargetMode="External" /><Relationship Id="rId20" Type="http://schemas.openxmlformats.org/officeDocument/2006/relationships/hyperlink" Target="https://podminky.urs.cz/item/CS_URS_2025_01/742320011" TargetMode="External" /><Relationship Id="rId21" Type="http://schemas.openxmlformats.org/officeDocument/2006/relationships/hyperlink" Target="https://podminky.urs.cz/item/CS_URS_2025_01/742320033" TargetMode="External" /><Relationship Id="rId22" Type="http://schemas.openxmlformats.org/officeDocument/2006/relationships/hyperlink" Target="https://podminky.urs.cz/item/CS_URS_2025_01/742240007" TargetMode="External" /><Relationship Id="rId23" Type="http://schemas.openxmlformats.org/officeDocument/2006/relationships/hyperlink" Target="https://podminky.urs.cz/item/CS_URS_2025_01/742220211" TargetMode="External" /><Relationship Id="rId24" Type="http://schemas.openxmlformats.org/officeDocument/2006/relationships/hyperlink" Target="https://podminky.urs.cz/item/CS_URS_2025_01/742220421" TargetMode="External" /><Relationship Id="rId25" Type="http://schemas.openxmlformats.org/officeDocument/2006/relationships/hyperlink" Target="https://podminky.urs.cz/item/CS_URS_2025_01/742220501" TargetMode="External" /><Relationship Id="rId26" Type="http://schemas.openxmlformats.org/officeDocument/2006/relationships/hyperlink" Target="https://podminky.urs.cz/item/CS_URS_2025_01/742220511" TargetMode="External" /><Relationship Id="rId27" Type="http://schemas.openxmlformats.org/officeDocument/2006/relationships/hyperlink" Target="https://podminky.urs.cz/item/CS_URS_2025_01/742360151" TargetMode="External" /><Relationship Id="rId28" Type="http://schemas.openxmlformats.org/officeDocument/2006/relationships/hyperlink" Target="https://podminky.urs.cz/item/CS_URS_2025_01/742360152" TargetMode="External" /><Relationship Id="rId29" Type="http://schemas.openxmlformats.org/officeDocument/2006/relationships/hyperlink" Target="https://podminky.urs.cz/item/CS_URS_2025_01/742360132" TargetMode="External" /><Relationship Id="rId30" Type="http://schemas.openxmlformats.org/officeDocument/2006/relationships/hyperlink" Target="https://podminky.urs.cz/item/CS_URS_2025_01/742360161" TargetMode="External" /><Relationship Id="rId31" Type="http://schemas.openxmlformats.org/officeDocument/2006/relationships/hyperlink" Target="https://podminky.urs.cz/item/CS_URS_2025_01/742360202" TargetMode="External" /><Relationship Id="rId32" Type="http://schemas.openxmlformats.org/officeDocument/2006/relationships/hyperlink" Target="https://podminky.urs.cz/item/CS_URS_2025_01/742110505" TargetMode="External" /><Relationship Id="rId33" Type="http://schemas.openxmlformats.org/officeDocument/2006/relationships/hyperlink" Target="https://podminky.urs.cz/item/CS_URS_2025_01/742110002" TargetMode="External" /><Relationship Id="rId34" Type="http://schemas.openxmlformats.org/officeDocument/2006/relationships/hyperlink" Target="https://podminky.urs.cz/item/CS_URS_2025_01/742110041" TargetMode="External" /><Relationship Id="rId35" Type="http://schemas.openxmlformats.org/officeDocument/2006/relationships/hyperlink" Target="https://podminky.urs.cz/item/CS_URS_2025_01/742111001" TargetMode="External" /><Relationship Id="rId36" Type="http://schemas.openxmlformats.org/officeDocument/2006/relationships/hyperlink" Target="https://podminky.urs.cz/item/CS_URS_2025_01/742124003" TargetMode="External" /><Relationship Id="rId37" Type="http://schemas.openxmlformats.org/officeDocument/2006/relationships/hyperlink" Target="https://podminky.urs.cz/item/CS_URS_2025_01/742124003" TargetMode="External" /><Relationship Id="rId38" Type="http://schemas.openxmlformats.org/officeDocument/2006/relationships/hyperlink" Target="https://podminky.urs.cz/item/CS_URS_2025_01/742128003" TargetMode="External" /><Relationship Id="rId39" Type="http://schemas.openxmlformats.org/officeDocument/2006/relationships/hyperlink" Target="https://podminky.urs.cz/item/CS_URS_2025_01/742110122R" TargetMode="External" /><Relationship Id="rId40" Type="http://schemas.openxmlformats.org/officeDocument/2006/relationships/hyperlink" Target="https://podminky.urs.cz/item/CS_URS_2025_01/742190001" TargetMode="External" /><Relationship Id="rId41" Type="http://schemas.openxmlformats.org/officeDocument/2006/relationships/hyperlink" Target="https://podminky.urs.cz/item/CS_URS_2025_01/742190002" TargetMode="External" /><Relationship Id="rId42" Type="http://schemas.openxmlformats.org/officeDocument/2006/relationships/hyperlink" Target="https://podminky.urs.cz/item/CS_URS_2025_01/742190005" TargetMode="External" /><Relationship Id="rId43" Type="http://schemas.openxmlformats.org/officeDocument/2006/relationships/hyperlink" Target="https://podminky.urs.cz/item/CS_URS_2025_01/HZS2492" TargetMode="External" /><Relationship Id="rId44" Type="http://schemas.openxmlformats.org/officeDocument/2006/relationships/hyperlink" Target="https://podminky.urs.cz/item/CS_URS_2025_01/HZS3221" TargetMode="External" /><Relationship Id="rId45" Type="http://schemas.openxmlformats.org/officeDocument/2006/relationships/hyperlink" Target="https://podminky.urs.cz/item/CS_URS_2025_01/045002000" TargetMode="External" /><Relationship Id="rId46" Type="http://schemas.openxmlformats.org/officeDocument/2006/relationships/hyperlink" Target="https://podminky.urs.cz/item/CS_URS_2025_01/998742121" TargetMode="External" /><Relationship Id="rId47" Type="http://schemas.openxmlformats.org/officeDocument/2006/relationships/hyperlink" Target="https://podminky.urs.cz/item/CS_URS_2025_01/081002000" TargetMode="External" /><Relationship Id="rId4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8742311" TargetMode="External" /><Relationship Id="rId2" Type="http://schemas.openxmlformats.org/officeDocument/2006/relationships/hyperlink" Target="https://podminky.urs.cz/item/CS_URS_2025_01/742210121" TargetMode="External" /><Relationship Id="rId3" Type="http://schemas.openxmlformats.org/officeDocument/2006/relationships/hyperlink" Target="https://podminky.urs.cz/item/CS_URS_2025_01/742210131" TargetMode="External" /><Relationship Id="rId4" Type="http://schemas.openxmlformats.org/officeDocument/2006/relationships/hyperlink" Target="https://podminky.urs.cz/item/CS_URS_2025_01/742210151" TargetMode="External" /><Relationship Id="rId5" Type="http://schemas.openxmlformats.org/officeDocument/2006/relationships/hyperlink" Target="https://podminky.urs.cz/item/CS_URS_2025_01/742210261" TargetMode="External" /><Relationship Id="rId6" Type="http://schemas.openxmlformats.org/officeDocument/2006/relationships/hyperlink" Target="https://podminky.urs.cz/item/CS_URS_2025_01/742210305" TargetMode="External" /><Relationship Id="rId7" Type="http://schemas.openxmlformats.org/officeDocument/2006/relationships/hyperlink" Target="https://podminky.urs.cz/item/CS_URS_2025_01/742210401" TargetMode="External" /><Relationship Id="rId8" Type="http://schemas.openxmlformats.org/officeDocument/2006/relationships/hyperlink" Target="https://podminky.urs.cz/item/CS_URS_2025_01/742210421" TargetMode="External" /><Relationship Id="rId9" Type="http://schemas.openxmlformats.org/officeDocument/2006/relationships/hyperlink" Target="https://podminky.urs.cz/item/CS_URS_2025_01/742210501" TargetMode="External" /><Relationship Id="rId10" Type="http://schemas.openxmlformats.org/officeDocument/2006/relationships/hyperlink" Target="https://podminky.urs.cz/item/CS_URS_2025_01/742210503" TargetMode="External" /><Relationship Id="rId11" Type="http://schemas.openxmlformats.org/officeDocument/2006/relationships/hyperlink" Target="https://podminky.urs.cz/item/CS_URS_2025_01/742210521" TargetMode="External" /><Relationship Id="rId12" Type="http://schemas.openxmlformats.org/officeDocument/2006/relationships/hyperlink" Target="https://podminky.urs.cz/item/CS_URS_2025_01/742250021" TargetMode="External" /><Relationship Id="rId13" Type="http://schemas.openxmlformats.org/officeDocument/2006/relationships/hyperlink" Target="https://podminky.urs.cz/item/CS_URS_2025_01/742250057" TargetMode="External" /><Relationship Id="rId14" Type="http://schemas.openxmlformats.org/officeDocument/2006/relationships/hyperlink" Target="https://podminky.urs.cz/item/CS_URS_2025_01/742250051" TargetMode="External" /><Relationship Id="rId15" Type="http://schemas.openxmlformats.org/officeDocument/2006/relationships/hyperlink" Target="https://podminky.urs.cz/item/CS_URS_2025_01/742410031" TargetMode="External" /><Relationship Id="rId16" Type="http://schemas.openxmlformats.org/officeDocument/2006/relationships/hyperlink" Target="https://podminky.urs.cz/item/CS_URS_2025_01/742410061" TargetMode="External" /><Relationship Id="rId17" Type="http://schemas.openxmlformats.org/officeDocument/2006/relationships/hyperlink" Target="https://podminky.urs.cz/item/CS_URS_2025_01/742410201" TargetMode="External" /><Relationship Id="rId18" Type="http://schemas.openxmlformats.org/officeDocument/2006/relationships/hyperlink" Target="https://podminky.urs.cz/item/CS_URS_2025_01/742410301" TargetMode="External" /><Relationship Id="rId19" Type="http://schemas.openxmlformats.org/officeDocument/2006/relationships/hyperlink" Target="https://podminky.urs.cz/item/CS_URS_2025_01/742410302" TargetMode="External" /><Relationship Id="rId20" Type="http://schemas.openxmlformats.org/officeDocument/2006/relationships/hyperlink" Target="https://podminky.urs.cz/item/CS_URS_2025_01/742111001" TargetMode="External" /><Relationship Id="rId21" Type="http://schemas.openxmlformats.org/officeDocument/2006/relationships/hyperlink" Target="https://podminky.urs.cz/item/CS_URS_2025_01/742121001" TargetMode="External" /><Relationship Id="rId22" Type="http://schemas.openxmlformats.org/officeDocument/2006/relationships/hyperlink" Target="https://podminky.urs.cz/item/CS_URS_2025_01/742190001" TargetMode="External" /><Relationship Id="rId23" Type="http://schemas.openxmlformats.org/officeDocument/2006/relationships/hyperlink" Target="https://podminky.urs.cz/item/CS_URS_2025_01/742190002" TargetMode="External" /><Relationship Id="rId24" Type="http://schemas.openxmlformats.org/officeDocument/2006/relationships/hyperlink" Target="https://podminky.urs.cz/item/CS_URS_2025_01/742190005" TargetMode="External" /><Relationship Id="rId25" Type="http://schemas.openxmlformats.org/officeDocument/2006/relationships/hyperlink" Target="https://podminky.urs.cz/item/CS_URS_2025_01/045002000" TargetMode="External" /><Relationship Id="rId26" Type="http://schemas.openxmlformats.org/officeDocument/2006/relationships/hyperlink" Target="https://podminky.urs.cz/item/CS_URS_2025_01/081002000" TargetMode="External" /><Relationship Id="rId27" Type="http://schemas.openxmlformats.org/officeDocument/2006/relationships/hyperlink" Target="https://podminky.urs.cz/item/CS_URS_2025_01/HZS2492" TargetMode="External" /><Relationship Id="rId28" Type="http://schemas.openxmlformats.org/officeDocument/2006/relationships/hyperlink" Target="https://podminky.urs.cz/item/CS_URS_2025_01/HZS3221" TargetMode="External" /><Relationship Id="rId2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77151117" TargetMode="External" /><Relationship Id="rId2" Type="http://schemas.openxmlformats.org/officeDocument/2006/relationships/hyperlink" Target="https://podminky.urs.cz/item/CS_URS_2025_01/977151123" TargetMode="External" /><Relationship Id="rId3" Type="http://schemas.openxmlformats.org/officeDocument/2006/relationships/hyperlink" Target="https://podminky.urs.cz/item/CS_URS_2025_01/997013211" TargetMode="External" /><Relationship Id="rId4" Type="http://schemas.openxmlformats.org/officeDocument/2006/relationships/hyperlink" Target="https://podminky.urs.cz/item/CS_URS_2025_01/997013501" TargetMode="External" /><Relationship Id="rId5" Type="http://schemas.openxmlformats.org/officeDocument/2006/relationships/hyperlink" Target="https://podminky.urs.cz/item/CS_URS_2025_01/997013509" TargetMode="External" /><Relationship Id="rId6" Type="http://schemas.openxmlformats.org/officeDocument/2006/relationships/hyperlink" Target="https://podminky.urs.cz/item/CS_URS_2025_01/997013631" TargetMode="External" /><Relationship Id="rId7" Type="http://schemas.openxmlformats.org/officeDocument/2006/relationships/hyperlink" Target="https://podminky.urs.cz/item/CS_URS_2025_01/721100902" TargetMode="External" /><Relationship Id="rId8" Type="http://schemas.openxmlformats.org/officeDocument/2006/relationships/hyperlink" Target="https://podminky.urs.cz/item/CS_URS_2025_01/721100911" TargetMode="External" /><Relationship Id="rId9" Type="http://schemas.openxmlformats.org/officeDocument/2006/relationships/hyperlink" Target="https://podminky.urs.cz/item/CS_URS_2025_01/721171803" TargetMode="External" /><Relationship Id="rId10" Type="http://schemas.openxmlformats.org/officeDocument/2006/relationships/hyperlink" Target="https://podminky.urs.cz/item/CS_URS_2025_01/721171808" TargetMode="External" /><Relationship Id="rId11" Type="http://schemas.openxmlformats.org/officeDocument/2006/relationships/hyperlink" Target="https://podminky.urs.cz/item/CS_URS_2025_01/721171905" TargetMode="External" /><Relationship Id="rId12" Type="http://schemas.openxmlformats.org/officeDocument/2006/relationships/hyperlink" Target="https://podminky.urs.cz/item/CS_URS_2025_01/721171915" TargetMode="External" /><Relationship Id="rId13" Type="http://schemas.openxmlformats.org/officeDocument/2006/relationships/hyperlink" Target="https://podminky.urs.cz/item/CS_URS_2025_01/721174041" TargetMode="External" /><Relationship Id="rId14" Type="http://schemas.openxmlformats.org/officeDocument/2006/relationships/hyperlink" Target="https://podminky.urs.cz/item/CS_URS_2025_01/721174042" TargetMode="External" /><Relationship Id="rId15" Type="http://schemas.openxmlformats.org/officeDocument/2006/relationships/hyperlink" Target="https://podminky.urs.cz/item/CS_URS_2025_01/721174043" TargetMode="External" /><Relationship Id="rId16" Type="http://schemas.openxmlformats.org/officeDocument/2006/relationships/hyperlink" Target="https://podminky.urs.cz/item/CS_URS_2025_01/721174045" TargetMode="External" /><Relationship Id="rId17" Type="http://schemas.openxmlformats.org/officeDocument/2006/relationships/hyperlink" Target="https://podminky.urs.cz/item/CS_URS_2025_01/721194104" TargetMode="External" /><Relationship Id="rId18" Type="http://schemas.openxmlformats.org/officeDocument/2006/relationships/hyperlink" Target="https://podminky.urs.cz/item/CS_URS_2025_01/721194105" TargetMode="External" /><Relationship Id="rId19" Type="http://schemas.openxmlformats.org/officeDocument/2006/relationships/hyperlink" Target="https://podminky.urs.cz/item/CS_URS_2025_01/721194109" TargetMode="External" /><Relationship Id="rId20" Type="http://schemas.openxmlformats.org/officeDocument/2006/relationships/hyperlink" Target="https://podminky.urs.cz/item/CS_URS_2025_01/721290111" TargetMode="External" /><Relationship Id="rId21" Type="http://schemas.openxmlformats.org/officeDocument/2006/relationships/hyperlink" Target="https://podminky.urs.cz/item/CS_URS_2025_01/998721311" TargetMode="External" /><Relationship Id="rId22" Type="http://schemas.openxmlformats.org/officeDocument/2006/relationships/hyperlink" Target="https://podminky.urs.cz/item/CS_URS_2025_01/722110912" TargetMode="External" /><Relationship Id="rId23" Type="http://schemas.openxmlformats.org/officeDocument/2006/relationships/hyperlink" Target="https://podminky.urs.cz/item/CS_URS_2025_01/722130901" TargetMode="External" /><Relationship Id="rId24" Type="http://schemas.openxmlformats.org/officeDocument/2006/relationships/hyperlink" Target="https://podminky.urs.cz/item/CS_URS_2025_01/722131912" TargetMode="External" /><Relationship Id="rId25" Type="http://schemas.openxmlformats.org/officeDocument/2006/relationships/hyperlink" Target="https://podminky.urs.cz/item/CS_URS_2025_01/722170801" TargetMode="External" /><Relationship Id="rId26" Type="http://schemas.openxmlformats.org/officeDocument/2006/relationships/hyperlink" Target="https://podminky.urs.cz/item/CS_URS_2025_01/722174913" TargetMode="External" /><Relationship Id="rId27" Type="http://schemas.openxmlformats.org/officeDocument/2006/relationships/hyperlink" Target="https://podminky.urs.cz/item/CS_URS_2025_01/722175002" TargetMode="External" /><Relationship Id="rId28" Type="http://schemas.openxmlformats.org/officeDocument/2006/relationships/hyperlink" Target="https://podminky.urs.cz/item/CS_URS_2025_01/722175003" TargetMode="External" /><Relationship Id="rId29" Type="http://schemas.openxmlformats.org/officeDocument/2006/relationships/hyperlink" Target="https://podminky.urs.cz/item/CS_URS_2025_01/722181251" TargetMode="External" /><Relationship Id="rId30" Type="http://schemas.openxmlformats.org/officeDocument/2006/relationships/hyperlink" Target="https://podminky.urs.cz/item/CS_URS_2025_01/722181252" TargetMode="External" /><Relationship Id="rId31" Type="http://schemas.openxmlformats.org/officeDocument/2006/relationships/hyperlink" Target="https://podminky.urs.cz/item/CS_URS_2025_01/722181851" TargetMode="External" /><Relationship Id="rId32" Type="http://schemas.openxmlformats.org/officeDocument/2006/relationships/hyperlink" Target="https://podminky.urs.cz/item/CS_URS_2025_01/722190901" TargetMode="External" /><Relationship Id="rId33" Type="http://schemas.openxmlformats.org/officeDocument/2006/relationships/hyperlink" Target="https://podminky.urs.cz/item/CS_URS_2025_01/722190401" TargetMode="External" /><Relationship Id="rId34" Type="http://schemas.openxmlformats.org/officeDocument/2006/relationships/hyperlink" Target="https://podminky.urs.cz/item/CS_URS_2025_01/722232043" TargetMode="External" /><Relationship Id="rId35" Type="http://schemas.openxmlformats.org/officeDocument/2006/relationships/hyperlink" Target="https://podminky.urs.cz/item/CS_URS_2025_01/722232044" TargetMode="External" /><Relationship Id="rId36" Type="http://schemas.openxmlformats.org/officeDocument/2006/relationships/hyperlink" Target="https://podminky.urs.cz/item/CS_URS_2025_01/722290234" TargetMode="External" /><Relationship Id="rId37" Type="http://schemas.openxmlformats.org/officeDocument/2006/relationships/hyperlink" Target="https://podminky.urs.cz/item/CS_URS_2025_01/722290246" TargetMode="External" /><Relationship Id="rId38" Type="http://schemas.openxmlformats.org/officeDocument/2006/relationships/hyperlink" Target="https://podminky.urs.cz/item/CS_URS_2025_01/998722311" TargetMode="External" /><Relationship Id="rId39" Type="http://schemas.openxmlformats.org/officeDocument/2006/relationships/hyperlink" Target="https://podminky.urs.cz/item/CS_URS_2025_01/725112022" TargetMode="External" /><Relationship Id="rId40" Type="http://schemas.openxmlformats.org/officeDocument/2006/relationships/hyperlink" Target="https://podminky.urs.cz/item/CS_URS_2025_01/725112023" TargetMode="External" /><Relationship Id="rId41" Type="http://schemas.openxmlformats.org/officeDocument/2006/relationships/hyperlink" Target="https://podminky.urs.cz/item/CS_URS_2025_01/725211602" TargetMode="External" /><Relationship Id="rId42" Type="http://schemas.openxmlformats.org/officeDocument/2006/relationships/hyperlink" Target="https://podminky.urs.cz/item/CS_URS_2025_01/725211681" TargetMode="External" /><Relationship Id="rId43" Type="http://schemas.openxmlformats.org/officeDocument/2006/relationships/hyperlink" Target="https://podminky.urs.cz/item/CS_URS_2025_01/725822611" TargetMode="External" /><Relationship Id="rId44" Type="http://schemas.openxmlformats.org/officeDocument/2006/relationships/hyperlink" Target="https://podminky.urs.cz/item/CS_URS_2025_01/725851307" TargetMode="External" /><Relationship Id="rId45" Type="http://schemas.openxmlformats.org/officeDocument/2006/relationships/hyperlink" Target="https://podminky.urs.cz/item/CS_URS_2025_01/725851325" TargetMode="External" /><Relationship Id="rId46" Type="http://schemas.openxmlformats.org/officeDocument/2006/relationships/hyperlink" Target="https://podminky.urs.cz/item/CS_URS_2025_01/725862113" TargetMode="External" /><Relationship Id="rId47" Type="http://schemas.openxmlformats.org/officeDocument/2006/relationships/hyperlink" Target="https://podminky.urs.cz/item/CS_URS_2025_01/998725311" TargetMode="External" /><Relationship Id="rId48" Type="http://schemas.openxmlformats.org/officeDocument/2006/relationships/hyperlink" Target="https://podminky.urs.cz/item/CS_URS_2025_01/726131041" TargetMode="External" /><Relationship Id="rId49" Type="http://schemas.openxmlformats.org/officeDocument/2006/relationships/hyperlink" Target="https://podminky.urs.cz/item/CS_URS_2025_01/726131043" TargetMode="External" /><Relationship Id="rId50" Type="http://schemas.openxmlformats.org/officeDocument/2006/relationships/hyperlink" Target="https://podminky.urs.cz/item/CS_URS_2025_01/726191001" TargetMode="External" /><Relationship Id="rId51" Type="http://schemas.openxmlformats.org/officeDocument/2006/relationships/hyperlink" Target="https://podminky.urs.cz/item/CS_URS_2025_01/726191002" TargetMode="External" /><Relationship Id="rId52" Type="http://schemas.openxmlformats.org/officeDocument/2006/relationships/hyperlink" Target="https://podminky.urs.cz/item/CS_URS_2025_01/998726311" TargetMode="External" /><Relationship Id="rId53" Type="http://schemas.openxmlformats.org/officeDocument/2006/relationships/hyperlink" Target="https://podminky.urs.cz/item/CS_URS_2025_01/767995101" TargetMode="External" /><Relationship Id="rId54" Type="http://schemas.openxmlformats.org/officeDocument/2006/relationships/hyperlink" Target="https://podminky.urs.cz/item/CS_URS_2025_01/998767311" TargetMode="External" /><Relationship Id="rId5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7013211" TargetMode="External" /><Relationship Id="rId2" Type="http://schemas.openxmlformats.org/officeDocument/2006/relationships/hyperlink" Target="https://podminky.urs.cz/item/CS_URS_2025_01/997013501" TargetMode="External" /><Relationship Id="rId3" Type="http://schemas.openxmlformats.org/officeDocument/2006/relationships/hyperlink" Target="https://podminky.urs.cz/item/CS_URS_2025_01/997013509" TargetMode="External" /><Relationship Id="rId4" Type="http://schemas.openxmlformats.org/officeDocument/2006/relationships/hyperlink" Target="https://podminky.urs.cz/item/CS_URS_2025_01/997013631" TargetMode="External" /><Relationship Id="rId5" Type="http://schemas.openxmlformats.org/officeDocument/2006/relationships/hyperlink" Target="https://podminky.urs.cz/item/CS_URS_2025_01/733110803" TargetMode="External" /><Relationship Id="rId6" Type="http://schemas.openxmlformats.org/officeDocument/2006/relationships/hyperlink" Target="https://podminky.urs.cz/item/CS_URS_2025_01/733111103" TargetMode="External" /><Relationship Id="rId7" Type="http://schemas.openxmlformats.org/officeDocument/2006/relationships/hyperlink" Target="https://podminky.urs.cz/item/CS_URS_2025_01/733190107" TargetMode="External" /><Relationship Id="rId8" Type="http://schemas.openxmlformats.org/officeDocument/2006/relationships/hyperlink" Target="https://podminky.urs.cz/item/CS_URS_2025_01/733811251" TargetMode="External" /><Relationship Id="rId9" Type="http://schemas.openxmlformats.org/officeDocument/2006/relationships/hyperlink" Target="https://podminky.urs.cz/item/CS_URS_2025_01/733811252" TargetMode="External" /><Relationship Id="rId10" Type="http://schemas.openxmlformats.org/officeDocument/2006/relationships/hyperlink" Target="https://podminky.urs.cz/item/CS_URS_2025_01/998733311" TargetMode="External" /><Relationship Id="rId11" Type="http://schemas.openxmlformats.org/officeDocument/2006/relationships/hyperlink" Target="https://podminky.urs.cz/item/CS_URS_2025_01/734200821" TargetMode="External" /><Relationship Id="rId12" Type="http://schemas.openxmlformats.org/officeDocument/2006/relationships/hyperlink" Target="https://podminky.urs.cz/item/CS_URS_2025_01/734209113" TargetMode="External" /><Relationship Id="rId13" Type="http://schemas.openxmlformats.org/officeDocument/2006/relationships/hyperlink" Target="https://podminky.urs.cz/item/CS_URS_2025_01/734221682" TargetMode="External" /><Relationship Id="rId14" Type="http://schemas.openxmlformats.org/officeDocument/2006/relationships/hyperlink" Target="https://podminky.urs.cz/item/CS_URS_2025_01/998734311" TargetMode="External" /><Relationship Id="rId15" Type="http://schemas.openxmlformats.org/officeDocument/2006/relationships/hyperlink" Target="https://podminky.urs.cz/item/CS_URS_2025_01/735151821" TargetMode="External" /><Relationship Id="rId16" Type="http://schemas.openxmlformats.org/officeDocument/2006/relationships/hyperlink" Target="https://podminky.urs.cz/item/CS_URS_2025_01/735152692" TargetMode="External" /><Relationship Id="rId17" Type="http://schemas.openxmlformats.org/officeDocument/2006/relationships/hyperlink" Target="https://podminky.urs.cz/item/CS_URS_2025_01/735221811" TargetMode="External" /><Relationship Id="rId18" Type="http://schemas.openxmlformats.org/officeDocument/2006/relationships/hyperlink" Target="https://podminky.urs.cz/item/CS_URS_2025_01/998735121" TargetMode="External" /><Relationship Id="rId19" Type="http://schemas.openxmlformats.org/officeDocument/2006/relationships/hyperlink" Target="https://podminky.urs.cz/item/CS_URS_2025_01/HZS2221" TargetMode="External" /><Relationship Id="rId2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7013211" TargetMode="External" /><Relationship Id="rId2" Type="http://schemas.openxmlformats.org/officeDocument/2006/relationships/hyperlink" Target="https://podminky.urs.cz/item/CS_URS_2025_01/997013501" TargetMode="External" /><Relationship Id="rId3" Type="http://schemas.openxmlformats.org/officeDocument/2006/relationships/hyperlink" Target="https://podminky.urs.cz/item/CS_URS_2025_01/997013509" TargetMode="External" /><Relationship Id="rId4" Type="http://schemas.openxmlformats.org/officeDocument/2006/relationships/hyperlink" Target="https://podminky.urs.cz/item/CS_URS_2025_01/997013631" TargetMode="External" /><Relationship Id="rId5" Type="http://schemas.openxmlformats.org/officeDocument/2006/relationships/hyperlink" Target="https://podminky.urs.cz/item/CS_URS_2025_01/751122054" TargetMode="External" /><Relationship Id="rId6" Type="http://schemas.openxmlformats.org/officeDocument/2006/relationships/hyperlink" Target="https://podminky.urs.cz/item/CS_URS_2025_01/751123811" TargetMode="External" /><Relationship Id="rId7" Type="http://schemas.openxmlformats.org/officeDocument/2006/relationships/hyperlink" Target="https://podminky.urs.cz/item/CS_URS_2025_01/751322011" TargetMode="External" /><Relationship Id="rId8" Type="http://schemas.openxmlformats.org/officeDocument/2006/relationships/hyperlink" Target="https://podminky.urs.cz/item/CS_URS_2025_01/751398031" TargetMode="External" /><Relationship Id="rId9" Type="http://schemas.openxmlformats.org/officeDocument/2006/relationships/hyperlink" Target="https://podminky.urs.cz/item/CS_URS_2025_01/751398041" TargetMode="External" /><Relationship Id="rId10" Type="http://schemas.openxmlformats.org/officeDocument/2006/relationships/hyperlink" Target="https://podminky.urs.cz/item/CS_URS_2025_01/751510041" TargetMode="External" /><Relationship Id="rId11" Type="http://schemas.openxmlformats.org/officeDocument/2006/relationships/hyperlink" Target="https://podminky.urs.cz/item/CS_URS_2025_01/751510042" TargetMode="External" /><Relationship Id="rId12" Type="http://schemas.openxmlformats.org/officeDocument/2006/relationships/hyperlink" Target="https://podminky.urs.cz/item/CS_URS_2025_01/751510870" TargetMode="External" /><Relationship Id="rId13" Type="http://schemas.openxmlformats.org/officeDocument/2006/relationships/hyperlink" Target="https://podminky.urs.cz/item/CS_URS_2025_01/751537011" TargetMode="External" /><Relationship Id="rId14" Type="http://schemas.openxmlformats.org/officeDocument/2006/relationships/hyperlink" Target="https://podminky.urs.cz/item/CS_URS_2025_01/751572031" TargetMode="External" /><Relationship Id="rId15" Type="http://schemas.openxmlformats.org/officeDocument/2006/relationships/hyperlink" Target="https://podminky.urs.cz/item/CS_URS_2025_01/751572032" TargetMode="External" /><Relationship Id="rId16" Type="http://schemas.openxmlformats.org/officeDocument/2006/relationships/hyperlink" Target="https://podminky.urs.cz/item/CS_URS_2025_01/998751311" TargetMode="External" /><Relationship Id="rId1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37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250501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KKN a.s.Objekt B-1.NP angiologická ambulance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Karlovy Vary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14. 5. 2025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KKN a.s.nem.Karlovy Vary,Bezručova 19,Karlovy Vary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Jan Sobotka,Kynšperk n.O.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Ing.Jana Handšuhová Smutná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ROUND(SUM(AS55:AS62),2)</f>
        <v>0</v>
      </c>
      <c r="AT54" s="108">
        <f>ROUND(SUM(AV54:AW54),2)</f>
        <v>0</v>
      </c>
      <c r="AU54" s="109">
        <f>ROUND(SUM(AU55:AU62),5)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ROUND(SUM(AZ55:AZ62),2)</f>
        <v>0</v>
      </c>
      <c r="BA54" s="108">
        <f>ROUND(SUM(BA55:BA62),2)</f>
        <v>0</v>
      </c>
      <c r="BB54" s="108">
        <f>ROUND(SUM(BB55:BB62),2)</f>
        <v>0</v>
      </c>
      <c r="BC54" s="108">
        <f>ROUND(SUM(BC55:BC62),2)</f>
        <v>0</v>
      </c>
      <c r="BD54" s="110">
        <f>ROUND(SUM(BD55:BD62),2)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Stavební úpravy'!J30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'01 - Stavební úpravy'!P98</f>
        <v>0</v>
      </c>
      <c r="AV55" s="122">
        <f>'01 - Stavební úpravy'!J33</f>
        <v>0</v>
      </c>
      <c r="AW55" s="122">
        <f>'01 - Stavební úpravy'!J34</f>
        <v>0</v>
      </c>
      <c r="AX55" s="122">
        <f>'01 - Stavební úpravy'!J35</f>
        <v>0</v>
      </c>
      <c r="AY55" s="122">
        <f>'01 - Stavební úpravy'!J36</f>
        <v>0</v>
      </c>
      <c r="AZ55" s="122">
        <f>'01 - Stavební úpravy'!F33</f>
        <v>0</v>
      </c>
      <c r="BA55" s="122">
        <f>'01 - Stavební úpravy'!F34</f>
        <v>0</v>
      </c>
      <c r="BB55" s="122">
        <f>'01 - Stavební úpravy'!F35</f>
        <v>0</v>
      </c>
      <c r="BC55" s="122">
        <f>'01 - Stavební úpravy'!F36</f>
        <v>0</v>
      </c>
      <c r="BD55" s="124">
        <f>'01 - Stavební úpravy'!F37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Silnoproudá elektroi...'!J30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'02 - Silnoproudá elektroi...'!P82</f>
        <v>0</v>
      </c>
      <c r="AV56" s="122">
        <f>'02 - Silnoproudá elektroi...'!J33</f>
        <v>0</v>
      </c>
      <c r="AW56" s="122">
        <f>'02 - Silnoproudá elektroi...'!J34</f>
        <v>0</v>
      </c>
      <c r="AX56" s="122">
        <f>'02 - Silnoproudá elektroi...'!J35</f>
        <v>0</v>
      </c>
      <c r="AY56" s="122">
        <f>'02 - Silnoproudá elektroi...'!J36</f>
        <v>0</v>
      </c>
      <c r="AZ56" s="122">
        <f>'02 - Silnoproudá elektroi...'!F33</f>
        <v>0</v>
      </c>
      <c r="BA56" s="122">
        <f>'02 - Silnoproudá elektroi...'!F34</f>
        <v>0</v>
      </c>
      <c r="BB56" s="122">
        <f>'02 - Silnoproudá elektroi...'!F35</f>
        <v>0</v>
      </c>
      <c r="BC56" s="122">
        <f>'02 - Silnoproudá elektroi...'!F36</f>
        <v>0</v>
      </c>
      <c r="BD56" s="124">
        <f>'02 - Silnoproudá elektroi...'!F37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16.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Slaboproudá elektrot...'!J30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'03 - Slaboproudá elektrot...'!P87</f>
        <v>0</v>
      </c>
      <c r="AV57" s="122">
        <f>'03 - Slaboproudá elektrot...'!J33</f>
        <v>0</v>
      </c>
      <c r="AW57" s="122">
        <f>'03 - Slaboproudá elektrot...'!J34</f>
        <v>0</v>
      </c>
      <c r="AX57" s="122">
        <f>'03 - Slaboproudá elektrot...'!J35</f>
        <v>0</v>
      </c>
      <c r="AY57" s="122">
        <f>'03 - Slaboproudá elektrot...'!J36</f>
        <v>0</v>
      </c>
      <c r="AZ57" s="122">
        <f>'03 - Slaboproudá elektrot...'!F33</f>
        <v>0</v>
      </c>
      <c r="BA57" s="122">
        <f>'03 - Slaboproudá elektrot...'!F34</f>
        <v>0</v>
      </c>
      <c r="BB57" s="122">
        <f>'03 - Slaboproudá elektrot...'!F35</f>
        <v>0</v>
      </c>
      <c r="BC57" s="122">
        <f>'03 - Slaboproudá elektrot...'!F36</f>
        <v>0</v>
      </c>
      <c r="BD57" s="124">
        <f>'03 - Slaboproudá elektrot...'!F37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16.5" customHeight="1">
      <c r="A58" s="113" t="s">
        <v>78</v>
      </c>
      <c r="B58" s="114"/>
      <c r="C58" s="115"/>
      <c r="D58" s="116" t="s">
        <v>91</v>
      </c>
      <c r="E58" s="116"/>
      <c r="F58" s="116"/>
      <c r="G58" s="116"/>
      <c r="H58" s="116"/>
      <c r="I58" s="117"/>
      <c r="J58" s="116" t="s">
        <v>92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Elektrická požární s...'!J30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1">
        <v>0</v>
      </c>
      <c r="AT58" s="122">
        <f>ROUND(SUM(AV58:AW58),2)</f>
        <v>0</v>
      </c>
      <c r="AU58" s="123">
        <f>'04 - Elektrická požární s...'!P85</f>
        <v>0</v>
      </c>
      <c r="AV58" s="122">
        <f>'04 - Elektrická požární s...'!J33</f>
        <v>0</v>
      </c>
      <c r="AW58" s="122">
        <f>'04 - Elektrická požární s...'!J34</f>
        <v>0</v>
      </c>
      <c r="AX58" s="122">
        <f>'04 - Elektrická požární s...'!J35</f>
        <v>0</v>
      </c>
      <c r="AY58" s="122">
        <f>'04 - Elektrická požární s...'!J36</f>
        <v>0</v>
      </c>
      <c r="AZ58" s="122">
        <f>'04 - Elektrická požární s...'!F33</f>
        <v>0</v>
      </c>
      <c r="BA58" s="122">
        <f>'04 - Elektrická požární s...'!F34</f>
        <v>0</v>
      </c>
      <c r="BB58" s="122">
        <f>'04 - Elektrická požární s...'!F35</f>
        <v>0</v>
      </c>
      <c r="BC58" s="122">
        <f>'04 - Elektrická požární s...'!F36</f>
        <v>0</v>
      </c>
      <c r="BD58" s="124">
        <f>'04 - Elektrická požární s...'!F37</f>
        <v>0</v>
      </c>
      <c r="BE58" s="7"/>
      <c r="BT58" s="125" t="s">
        <v>82</v>
      </c>
      <c r="BV58" s="125" t="s">
        <v>76</v>
      </c>
      <c r="BW58" s="125" t="s">
        <v>93</v>
      </c>
      <c r="BX58" s="125" t="s">
        <v>5</v>
      </c>
      <c r="CL58" s="125" t="s">
        <v>19</v>
      </c>
      <c r="CM58" s="125" t="s">
        <v>84</v>
      </c>
    </row>
    <row r="59" s="7" customFormat="1" ht="16.5" customHeight="1">
      <c r="A59" s="113" t="s">
        <v>78</v>
      </c>
      <c r="B59" s="114"/>
      <c r="C59" s="115"/>
      <c r="D59" s="116" t="s">
        <v>94</v>
      </c>
      <c r="E59" s="116"/>
      <c r="F59" s="116"/>
      <c r="G59" s="116"/>
      <c r="H59" s="116"/>
      <c r="I59" s="117"/>
      <c r="J59" s="116" t="s">
        <v>95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Zdravotně technické 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81</v>
      </c>
      <c r="AR59" s="120"/>
      <c r="AS59" s="121">
        <v>0</v>
      </c>
      <c r="AT59" s="122">
        <f>ROUND(SUM(AV59:AW59),2)</f>
        <v>0</v>
      </c>
      <c r="AU59" s="123">
        <f>'05 - Zdravotně technické ...'!P89</f>
        <v>0</v>
      </c>
      <c r="AV59" s="122">
        <f>'05 - Zdravotně technické ...'!J33</f>
        <v>0</v>
      </c>
      <c r="AW59" s="122">
        <f>'05 - Zdravotně technické ...'!J34</f>
        <v>0</v>
      </c>
      <c r="AX59" s="122">
        <f>'05 - Zdravotně technické ...'!J35</f>
        <v>0</v>
      </c>
      <c r="AY59" s="122">
        <f>'05 - Zdravotně technické ...'!J36</f>
        <v>0</v>
      </c>
      <c r="AZ59" s="122">
        <f>'05 - Zdravotně technické ...'!F33</f>
        <v>0</v>
      </c>
      <c r="BA59" s="122">
        <f>'05 - Zdravotně technické ...'!F34</f>
        <v>0</v>
      </c>
      <c r="BB59" s="122">
        <f>'05 - Zdravotně technické ...'!F35</f>
        <v>0</v>
      </c>
      <c r="BC59" s="122">
        <f>'05 - Zdravotně technické ...'!F36</f>
        <v>0</v>
      </c>
      <c r="BD59" s="124">
        <f>'05 - Zdravotně technické ...'!F37</f>
        <v>0</v>
      </c>
      <c r="BE59" s="7"/>
      <c r="BT59" s="125" t="s">
        <v>82</v>
      </c>
      <c r="BV59" s="125" t="s">
        <v>76</v>
      </c>
      <c r="BW59" s="125" t="s">
        <v>96</v>
      </c>
      <c r="BX59" s="125" t="s">
        <v>5</v>
      </c>
      <c r="CL59" s="125" t="s">
        <v>19</v>
      </c>
      <c r="CM59" s="125" t="s">
        <v>84</v>
      </c>
    </row>
    <row r="60" s="7" customFormat="1" ht="16.5" customHeight="1">
      <c r="A60" s="113" t="s">
        <v>78</v>
      </c>
      <c r="B60" s="114"/>
      <c r="C60" s="115"/>
      <c r="D60" s="116" t="s">
        <v>97</v>
      </c>
      <c r="E60" s="116"/>
      <c r="F60" s="116"/>
      <c r="G60" s="116"/>
      <c r="H60" s="116"/>
      <c r="I60" s="117"/>
      <c r="J60" s="116" t="s">
        <v>98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'06 - Ústřední vytápění'!J30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81</v>
      </c>
      <c r="AR60" s="120"/>
      <c r="AS60" s="121">
        <v>0</v>
      </c>
      <c r="AT60" s="122">
        <f>ROUND(SUM(AV60:AW60),2)</f>
        <v>0</v>
      </c>
      <c r="AU60" s="123">
        <f>'06 - Ústřední vytápění'!P86</f>
        <v>0</v>
      </c>
      <c r="AV60" s="122">
        <f>'06 - Ústřední vytápění'!J33</f>
        <v>0</v>
      </c>
      <c r="AW60" s="122">
        <f>'06 - Ústřední vytápění'!J34</f>
        <v>0</v>
      </c>
      <c r="AX60" s="122">
        <f>'06 - Ústřední vytápění'!J35</f>
        <v>0</v>
      </c>
      <c r="AY60" s="122">
        <f>'06 - Ústřední vytápění'!J36</f>
        <v>0</v>
      </c>
      <c r="AZ60" s="122">
        <f>'06 - Ústřední vytápění'!F33</f>
        <v>0</v>
      </c>
      <c r="BA60" s="122">
        <f>'06 - Ústřední vytápění'!F34</f>
        <v>0</v>
      </c>
      <c r="BB60" s="122">
        <f>'06 - Ústřední vytápění'!F35</f>
        <v>0</v>
      </c>
      <c r="BC60" s="122">
        <f>'06 - Ústřední vytápění'!F36</f>
        <v>0</v>
      </c>
      <c r="BD60" s="124">
        <f>'06 - Ústřední vytápění'!F37</f>
        <v>0</v>
      </c>
      <c r="BE60" s="7"/>
      <c r="BT60" s="125" t="s">
        <v>82</v>
      </c>
      <c r="BV60" s="125" t="s">
        <v>76</v>
      </c>
      <c r="BW60" s="125" t="s">
        <v>99</v>
      </c>
      <c r="BX60" s="125" t="s">
        <v>5</v>
      </c>
      <c r="CL60" s="125" t="s">
        <v>19</v>
      </c>
      <c r="CM60" s="125" t="s">
        <v>84</v>
      </c>
    </row>
    <row r="61" s="7" customFormat="1" ht="16.5" customHeight="1">
      <c r="A61" s="113" t="s">
        <v>78</v>
      </c>
      <c r="B61" s="114"/>
      <c r="C61" s="115"/>
      <c r="D61" s="116" t="s">
        <v>100</v>
      </c>
      <c r="E61" s="116"/>
      <c r="F61" s="116"/>
      <c r="G61" s="116"/>
      <c r="H61" s="116"/>
      <c r="I61" s="117"/>
      <c r="J61" s="116" t="s">
        <v>101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'07 - Vzduchotechnika'!J30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81</v>
      </c>
      <c r="AR61" s="120"/>
      <c r="AS61" s="121">
        <v>0</v>
      </c>
      <c r="AT61" s="122">
        <f>ROUND(SUM(AV61:AW61),2)</f>
        <v>0</v>
      </c>
      <c r="AU61" s="123">
        <f>'07 - Vzduchotechnika'!P83</f>
        <v>0</v>
      </c>
      <c r="AV61" s="122">
        <f>'07 - Vzduchotechnika'!J33</f>
        <v>0</v>
      </c>
      <c r="AW61" s="122">
        <f>'07 - Vzduchotechnika'!J34</f>
        <v>0</v>
      </c>
      <c r="AX61" s="122">
        <f>'07 - Vzduchotechnika'!J35</f>
        <v>0</v>
      </c>
      <c r="AY61" s="122">
        <f>'07 - Vzduchotechnika'!J36</f>
        <v>0</v>
      </c>
      <c r="AZ61" s="122">
        <f>'07 - Vzduchotechnika'!F33</f>
        <v>0</v>
      </c>
      <c r="BA61" s="122">
        <f>'07 - Vzduchotechnika'!F34</f>
        <v>0</v>
      </c>
      <c r="BB61" s="122">
        <f>'07 - Vzduchotechnika'!F35</f>
        <v>0</v>
      </c>
      <c r="BC61" s="122">
        <f>'07 - Vzduchotechnika'!F36</f>
        <v>0</v>
      </c>
      <c r="BD61" s="124">
        <f>'07 - Vzduchotechnika'!F37</f>
        <v>0</v>
      </c>
      <c r="BE61" s="7"/>
      <c r="BT61" s="125" t="s">
        <v>82</v>
      </c>
      <c r="BV61" s="125" t="s">
        <v>76</v>
      </c>
      <c r="BW61" s="125" t="s">
        <v>102</v>
      </c>
      <c r="BX61" s="125" t="s">
        <v>5</v>
      </c>
      <c r="CL61" s="125" t="s">
        <v>19</v>
      </c>
      <c r="CM61" s="125" t="s">
        <v>84</v>
      </c>
    </row>
    <row r="62" s="7" customFormat="1" ht="16.5" customHeight="1">
      <c r="A62" s="113" t="s">
        <v>78</v>
      </c>
      <c r="B62" s="114"/>
      <c r="C62" s="115"/>
      <c r="D62" s="116" t="s">
        <v>103</v>
      </c>
      <c r="E62" s="116"/>
      <c r="F62" s="116"/>
      <c r="G62" s="116"/>
      <c r="H62" s="116"/>
      <c r="I62" s="117"/>
      <c r="J62" s="116" t="s">
        <v>104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'VRN - Ostatní a vedlejší 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105</v>
      </c>
      <c r="AR62" s="120"/>
      <c r="AS62" s="126">
        <v>0</v>
      </c>
      <c r="AT62" s="127">
        <f>ROUND(SUM(AV62:AW62),2)</f>
        <v>0</v>
      </c>
      <c r="AU62" s="128">
        <f>'VRN - Ostatní a vedlejší ...'!P80</f>
        <v>0</v>
      </c>
      <c r="AV62" s="127">
        <f>'VRN - Ostatní a vedlejší ...'!J33</f>
        <v>0</v>
      </c>
      <c r="AW62" s="127">
        <f>'VRN - Ostatní a vedlejší ...'!J34</f>
        <v>0</v>
      </c>
      <c r="AX62" s="127">
        <f>'VRN - Ostatní a vedlejší ...'!J35</f>
        <v>0</v>
      </c>
      <c r="AY62" s="127">
        <f>'VRN - Ostatní a vedlejší ...'!J36</f>
        <v>0</v>
      </c>
      <c r="AZ62" s="127">
        <f>'VRN - Ostatní a vedlejší ...'!F33</f>
        <v>0</v>
      </c>
      <c r="BA62" s="127">
        <f>'VRN - Ostatní a vedlejší ...'!F34</f>
        <v>0</v>
      </c>
      <c r="BB62" s="127">
        <f>'VRN - Ostatní a vedlejší ...'!F35</f>
        <v>0</v>
      </c>
      <c r="BC62" s="127">
        <f>'VRN - Ostatní a vedlejší ...'!F36</f>
        <v>0</v>
      </c>
      <c r="BD62" s="129">
        <f>'VRN - Ostatní a vedlejší ...'!F37</f>
        <v>0</v>
      </c>
      <c r="BE62" s="7"/>
      <c r="BT62" s="125" t="s">
        <v>82</v>
      </c>
      <c r="BV62" s="125" t="s">
        <v>76</v>
      </c>
      <c r="BW62" s="125" t="s">
        <v>106</v>
      </c>
      <c r="BX62" s="125" t="s">
        <v>5</v>
      </c>
      <c r="CL62" s="125" t="s">
        <v>19</v>
      </c>
      <c r="CM62" s="125" t="s">
        <v>84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SKeUx2zdY28NA4+4mGoj599jZyzI+SG32FM3CvDwWIdhaC2pXXPY73jub/k5CJzP8INVlsSaE3wJpzOhWmPiHw==" hashValue="iaZfA9LN8dxD2FQuFRBL4nU/JnAbIFphsD0SHdfC2TjIoNcF9lVKPG/CQivBoQCazqCZceXMyJQQXDV4tzsTbQ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úpravy'!C2" display="/"/>
    <hyperlink ref="A56" location="'02 - Silnoproudá elektroi...'!C2" display="/"/>
    <hyperlink ref="A57" location="'03 - Slaboproudá elektrot...'!C2" display="/"/>
    <hyperlink ref="A58" location="'04 - Elektrická požární s...'!C2" display="/"/>
    <hyperlink ref="A59" location="'05 - Zdravotně technické ...'!C2" display="/"/>
    <hyperlink ref="A60" location="'06 - Ústřední vytápění'!C2" display="/"/>
    <hyperlink ref="A61" location="'07 - Vzduchotechnika'!C2" display="/"/>
    <hyperlink ref="A62" location="'VRN - Ostatní a vedlejš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2554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2555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2556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2557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2558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2559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2560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2561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2562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2563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2564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81</v>
      </c>
      <c r="F18" s="288" t="s">
        <v>2565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2566</v>
      </c>
      <c r="F19" s="288" t="s">
        <v>2567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2568</v>
      </c>
      <c r="F20" s="288" t="s">
        <v>2569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105</v>
      </c>
      <c r="F21" s="288" t="s">
        <v>2570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2571</v>
      </c>
      <c r="F22" s="288" t="s">
        <v>2572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2573</v>
      </c>
      <c r="F23" s="288" t="s">
        <v>2574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2575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2576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2577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2578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2579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2580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2581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2582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2583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134</v>
      </c>
      <c r="F36" s="288"/>
      <c r="G36" s="288" t="s">
        <v>2584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2585</v>
      </c>
      <c r="F37" s="288"/>
      <c r="G37" s="288" t="s">
        <v>2586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55</v>
      </c>
      <c r="F38" s="288"/>
      <c r="G38" s="288" t="s">
        <v>2587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56</v>
      </c>
      <c r="F39" s="288"/>
      <c r="G39" s="288" t="s">
        <v>2588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135</v>
      </c>
      <c r="F40" s="288"/>
      <c r="G40" s="288" t="s">
        <v>2589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136</v>
      </c>
      <c r="F41" s="288"/>
      <c r="G41" s="288" t="s">
        <v>2590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2591</v>
      </c>
      <c r="F42" s="288"/>
      <c r="G42" s="288" t="s">
        <v>2592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2593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2594</v>
      </c>
      <c r="F44" s="288"/>
      <c r="G44" s="288" t="s">
        <v>2595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138</v>
      </c>
      <c r="F45" s="288"/>
      <c r="G45" s="288" t="s">
        <v>2596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2597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2598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2599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2600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2601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2602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2603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2604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2605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2606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2607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2608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2609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2610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2611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2612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2613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2614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2615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2616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2617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2618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2619</v>
      </c>
      <c r="D76" s="306"/>
      <c r="E76" s="306"/>
      <c r="F76" s="306" t="s">
        <v>2620</v>
      </c>
      <c r="G76" s="307"/>
      <c r="H76" s="306" t="s">
        <v>56</v>
      </c>
      <c r="I76" s="306" t="s">
        <v>59</v>
      </c>
      <c r="J76" s="306" t="s">
        <v>2621</v>
      </c>
      <c r="K76" s="305"/>
    </row>
    <row r="77" s="1" customFormat="1" ht="17.25" customHeight="1">
      <c r="B77" s="303"/>
      <c r="C77" s="308" t="s">
        <v>2622</v>
      </c>
      <c r="D77" s="308"/>
      <c r="E77" s="308"/>
      <c r="F77" s="309" t="s">
        <v>2623</v>
      </c>
      <c r="G77" s="310"/>
      <c r="H77" s="308"/>
      <c r="I77" s="308"/>
      <c r="J77" s="308" t="s">
        <v>2624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55</v>
      </c>
      <c r="D79" s="313"/>
      <c r="E79" s="313"/>
      <c r="F79" s="314" t="s">
        <v>2625</v>
      </c>
      <c r="G79" s="315"/>
      <c r="H79" s="291" t="s">
        <v>2626</v>
      </c>
      <c r="I79" s="291" t="s">
        <v>2627</v>
      </c>
      <c r="J79" s="291">
        <v>20</v>
      </c>
      <c r="K79" s="305"/>
    </row>
    <row r="80" s="1" customFormat="1" ht="15" customHeight="1">
      <c r="B80" s="303"/>
      <c r="C80" s="291" t="s">
        <v>2628</v>
      </c>
      <c r="D80" s="291"/>
      <c r="E80" s="291"/>
      <c r="F80" s="314" t="s">
        <v>2625</v>
      </c>
      <c r="G80" s="315"/>
      <c r="H80" s="291" t="s">
        <v>2629</v>
      </c>
      <c r="I80" s="291" t="s">
        <v>2627</v>
      </c>
      <c r="J80" s="291">
        <v>120</v>
      </c>
      <c r="K80" s="305"/>
    </row>
    <row r="81" s="1" customFormat="1" ht="15" customHeight="1">
      <c r="B81" s="316"/>
      <c r="C81" s="291" t="s">
        <v>2630</v>
      </c>
      <c r="D81" s="291"/>
      <c r="E81" s="291"/>
      <c r="F81" s="314" t="s">
        <v>2631</v>
      </c>
      <c r="G81" s="315"/>
      <c r="H81" s="291" t="s">
        <v>2632</v>
      </c>
      <c r="I81" s="291" t="s">
        <v>2627</v>
      </c>
      <c r="J81" s="291">
        <v>50</v>
      </c>
      <c r="K81" s="305"/>
    </row>
    <row r="82" s="1" customFormat="1" ht="15" customHeight="1">
      <c r="B82" s="316"/>
      <c r="C82" s="291" t="s">
        <v>2633</v>
      </c>
      <c r="D82" s="291"/>
      <c r="E82" s="291"/>
      <c r="F82" s="314" t="s">
        <v>2625</v>
      </c>
      <c r="G82" s="315"/>
      <c r="H82" s="291" t="s">
        <v>2634</v>
      </c>
      <c r="I82" s="291" t="s">
        <v>2635</v>
      </c>
      <c r="J82" s="291"/>
      <c r="K82" s="305"/>
    </row>
    <row r="83" s="1" customFormat="1" ht="15" customHeight="1">
      <c r="B83" s="316"/>
      <c r="C83" s="317" t="s">
        <v>2636</v>
      </c>
      <c r="D83" s="317"/>
      <c r="E83" s="317"/>
      <c r="F83" s="318" t="s">
        <v>2631</v>
      </c>
      <c r="G83" s="317"/>
      <c r="H83" s="317" t="s">
        <v>2637</v>
      </c>
      <c r="I83" s="317" t="s">
        <v>2627</v>
      </c>
      <c r="J83" s="317">
        <v>15</v>
      </c>
      <c r="K83" s="305"/>
    </row>
    <row r="84" s="1" customFormat="1" ht="15" customHeight="1">
      <c r="B84" s="316"/>
      <c r="C84" s="317" t="s">
        <v>2638</v>
      </c>
      <c r="D84" s="317"/>
      <c r="E84" s="317"/>
      <c r="F84" s="318" t="s">
        <v>2631</v>
      </c>
      <c r="G84" s="317"/>
      <c r="H84" s="317" t="s">
        <v>2639</v>
      </c>
      <c r="I84" s="317" t="s">
        <v>2627</v>
      </c>
      <c r="J84" s="317">
        <v>15</v>
      </c>
      <c r="K84" s="305"/>
    </row>
    <row r="85" s="1" customFormat="1" ht="15" customHeight="1">
      <c r="B85" s="316"/>
      <c r="C85" s="317" t="s">
        <v>2640</v>
      </c>
      <c r="D85" s="317"/>
      <c r="E85" s="317"/>
      <c r="F85" s="318" t="s">
        <v>2631</v>
      </c>
      <c r="G85" s="317"/>
      <c r="H85" s="317" t="s">
        <v>2641</v>
      </c>
      <c r="I85" s="317" t="s">
        <v>2627</v>
      </c>
      <c r="J85" s="317">
        <v>20</v>
      </c>
      <c r="K85" s="305"/>
    </row>
    <row r="86" s="1" customFormat="1" ht="15" customHeight="1">
      <c r="B86" s="316"/>
      <c r="C86" s="317" t="s">
        <v>2642</v>
      </c>
      <c r="D86" s="317"/>
      <c r="E86" s="317"/>
      <c r="F86" s="318" t="s">
        <v>2631</v>
      </c>
      <c r="G86" s="317"/>
      <c r="H86" s="317" t="s">
        <v>2643</v>
      </c>
      <c r="I86" s="317" t="s">
        <v>2627</v>
      </c>
      <c r="J86" s="317">
        <v>20</v>
      </c>
      <c r="K86" s="305"/>
    </row>
    <row r="87" s="1" customFormat="1" ht="15" customHeight="1">
      <c r="B87" s="316"/>
      <c r="C87" s="291" t="s">
        <v>2644</v>
      </c>
      <c r="D87" s="291"/>
      <c r="E87" s="291"/>
      <c r="F87" s="314" t="s">
        <v>2631</v>
      </c>
      <c r="G87" s="315"/>
      <c r="H87" s="291" t="s">
        <v>2645</v>
      </c>
      <c r="I87" s="291" t="s">
        <v>2627</v>
      </c>
      <c r="J87" s="291">
        <v>50</v>
      </c>
      <c r="K87" s="305"/>
    </row>
    <row r="88" s="1" customFormat="1" ht="15" customHeight="1">
      <c r="B88" s="316"/>
      <c r="C88" s="291" t="s">
        <v>2646</v>
      </c>
      <c r="D88" s="291"/>
      <c r="E88" s="291"/>
      <c r="F88" s="314" t="s">
        <v>2631</v>
      </c>
      <c r="G88" s="315"/>
      <c r="H88" s="291" t="s">
        <v>2647</v>
      </c>
      <c r="I88" s="291" t="s">
        <v>2627</v>
      </c>
      <c r="J88" s="291">
        <v>20</v>
      </c>
      <c r="K88" s="305"/>
    </row>
    <row r="89" s="1" customFormat="1" ht="15" customHeight="1">
      <c r="B89" s="316"/>
      <c r="C89" s="291" t="s">
        <v>2648</v>
      </c>
      <c r="D89" s="291"/>
      <c r="E89" s="291"/>
      <c r="F89" s="314" t="s">
        <v>2631</v>
      </c>
      <c r="G89" s="315"/>
      <c r="H89" s="291" t="s">
        <v>2649</v>
      </c>
      <c r="I89" s="291" t="s">
        <v>2627</v>
      </c>
      <c r="J89" s="291">
        <v>20</v>
      </c>
      <c r="K89" s="305"/>
    </row>
    <row r="90" s="1" customFormat="1" ht="15" customHeight="1">
      <c r="B90" s="316"/>
      <c r="C90" s="291" t="s">
        <v>2650</v>
      </c>
      <c r="D90" s="291"/>
      <c r="E90" s="291"/>
      <c r="F90" s="314" t="s">
        <v>2631</v>
      </c>
      <c r="G90" s="315"/>
      <c r="H90" s="291" t="s">
        <v>2651</v>
      </c>
      <c r="I90" s="291" t="s">
        <v>2627</v>
      </c>
      <c r="J90" s="291">
        <v>50</v>
      </c>
      <c r="K90" s="305"/>
    </row>
    <row r="91" s="1" customFormat="1" ht="15" customHeight="1">
      <c r="B91" s="316"/>
      <c r="C91" s="291" t="s">
        <v>2652</v>
      </c>
      <c r="D91" s="291"/>
      <c r="E91" s="291"/>
      <c r="F91" s="314" t="s">
        <v>2631</v>
      </c>
      <c r="G91" s="315"/>
      <c r="H91" s="291" t="s">
        <v>2652</v>
      </c>
      <c r="I91" s="291" t="s">
        <v>2627</v>
      </c>
      <c r="J91" s="291">
        <v>50</v>
      </c>
      <c r="K91" s="305"/>
    </row>
    <row r="92" s="1" customFormat="1" ht="15" customHeight="1">
      <c r="B92" s="316"/>
      <c r="C92" s="291" t="s">
        <v>2653</v>
      </c>
      <c r="D92" s="291"/>
      <c r="E92" s="291"/>
      <c r="F92" s="314" t="s">
        <v>2631</v>
      </c>
      <c r="G92" s="315"/>
      <c r="H92" s="291" t="s">
        <v>2654</v>
      </c>
      <c r="I92" s="291" t="s">
        <v>2627</v>
      </c>
      <c r="J92" s="291">
        <v>255</v>
      </c>
      <c r="K92" s="305"/>
    </row>
    <row r="93" s="1" customFormat="1" ht="15" customHeight="1">
      <c r="B93" s="316"/>
      <c r="C93" s="291" t="s">
        <v>2655</v>
      </c>
      <c r="D93" s="291"/>
      <c r="E93" s="291"/>
      <c r="F93" s="314" t="s">
        <v>2625</v>
      </c>
      <c r="G93" s="315"/>
      <c r="H93" s="291" t="s">
        <v>2656</v>
      </c>
      <c r="I93" s="291" t="s">
        <v>2657</v>
      </c>
      <c r="J93" s="291"/>
      <c r="K93" s="305"/>
    </row>
    <row r="94" s="1" customFormat="1" ht="15" customHeight="1">
      <c r="B94" s="316"/>
      <c r="C94" s="291" t="s">
        <v>2658</v>
      </c>
      <c r="D94" s="291"/>
      <c r="E94" s="291"/>
      <c r="F94" s="314" t="s">
        <v>2625</v>
      </c>
      <c r="G94" s="315"/>
      <c r="H94" s="291" t="s">
        <v>2659</v>
      </c>
      <c r="I94" s="291" t="s">
        <v>2660</v>
      </c>
      <c r="J94" s="291"/>
      <c r="K94" s="305"/>
    </row>
    <row r="95" s="1" customFormat="1" ht="15" customHeight="1">
      <c r="B95" s="316"/>
      <c r="C95" s="291" t="s">
        <v>2661</v>
      </c>
      <c r="D95" s="291"/>
      <c r="E95" s="291"/>
      <c r="F95" s="314" t="s">
        <v>2625</v>
      </c>
      <c r="G95" s="315"/>
      <c r="H95" s="291" t="s">
        <v>2661</v>
      </c>
      <c r="I95" s="291" t="s">
        <v>2660</v>
      </c>
      <c r="J95" s="291"/>
      <c r="K95" s="305"/>
    </row>
    <row r="96" s="1" customFormat="1" ht="15" customHeight="1">
      <c r="B96" s="316"/>
      <c r="C96" s="291" t="s">
        <v>40</v>
      </c>
      <c r="D96" s="291"/>
      <c r="E96" s="291"/>
      <c r="F96" s="314" t="s">
        <v>2625</v>
      </c>
      <c r="G96" s="315"/>
      <c r="H96" s="291" t="s">
        <v>2662</v>
      </c>
      <c r="I96" s="291" t="s">
        <v>2660</v>
      </c>
      <c r="J96" s="291"/>
      <c r="K96" s="305"/>
    </row>
    <row r="97" s="1" customFormat="1" ht="15" customHeight="1">
      <c r="B97" s="316"/>
      <c r="C97" s="291" t="s">
        <v>50</v>
      </c>
      <c r="D97" s="291"/>
      <c r="E97" s="291"/>
      <c r="F97" s="314" t="s">
        <v>2625</v>
      </c>
      <c r="G97" s="315"/>
      <c r="H97" s="291" t="s">
        <v>2663</v>
      </c>
      <c r="I97" s="291" t="s">
        <v>2660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2664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2619</v>
      </c>
      <c r="D103" s="306"/>
      <c r="E103" s="306"/>
      <c r="F103" s="306" t="s">
        <v>2620</v>
      </c>
      <c r="G103" s="307"/>
      <c r="H103" s="306" t="s">
        <v>56</v>
      </c>
      <c r="I103" s="306" t="s">
        <v>59</v>
      </c>
      <c r="J103" s="306" t="s">
        <v>2621</v>
      </c>
      <c r="K103" s="305"/>
    </row>
    <row r="104" s="1" customFormat="1" ht="17.25" customHeight="1">
      <c r="B104" s="303"/>
      <c r="C104" s="308" t="s">
        <v>2622</v>
      </c>
      <c r="D104" s="308"/>
      <c r="E104" s="308"/>
      <c r="F104" s="309" t="s">
        <v>2623</v>
      </c>
      <c r="G104" s="310"/>
      <c r="H104" s="308"/>
      <c r="I104" s="308"/>
      <c r="J104" s="308" t="s">
        <v>2624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55</v>
      </c>
      <c r="D106" s="313"/>
      <c r="E106" s="313"/>
      <c r="F106" s="314" t="s">
        <v>2625</v>
      </c>
      <c r="G106" s="291"/>
      <c r="H106" s="291" t="s">
        <v>2665</v>
      </c>
      <c r="I106" s="291" t="s">
        <v>2627</v>
      </c>
      <c r="J106" s="291">
        <v>20</v>
      </c>
      <c r="K106" s="305"/>
    </row>
    <row r="107" s="1" customFormat="1" ht="15" customHeight="1">
      <c r="B107" s="303"/>
      <c r="C107" s="291" t="s">
        <v>2628</v>
      </c>
      <c r="D107" s="291"/>
      <c r="E107" s="291"/>
      <c r="F107" s="314" t="s">
        <v>2625</v>
      </c>
      <c r="G107" s="291"/>
      <c r="H107" s="291" t="s">
        <v>2665</v>
      </c>
      <c r="I107" s="291" t="s">
        <v>2627</v>
      </c>
      <c r="J107" s="291">
        <v>120</v>
      </c>
      <c r="K107" s="305"/>
    </row>
    <row r="108" s="1" customFormat="1" ht="15" customHeight="1">
      <c r="B108" s="316"/>
      <c r="C108" s="291" t="s">
        <v>2630</v>
      </c>
      <c r="D108" s="291"/>
      <c r="E108" s="291"/>
      <c r="F108" s="314" t="s">
        <v>2631</v>
      </c>
      <c r="G108" s="291"/>
      <c r="H108" s="291" t="s">
        <v>2665</v>
      </c>
      <c r="I108" s="291" t="s">
        <v>2627</v>
      </c>
      <c r="J108" s="291">
        <v>50</v>
      </c>
      <c r="K108" s="305"/>
    </row>
    <row r="109" s="1" customFormat="1" ht="15" customHeight="1">
      <c r="B109" s="316"/>
      <c r="C109" s="291" t="s">
        <v>2633</v>
      </c>
      <c r="D109" s="291"/>
      <c r="E109" s="291"/>
      <c r="F109" s="314" t="s">
        <v>2625</v>
      </c>
      <c r="G109" s="291"/>
      <c r="H109" s="291" t="s">
        <v>2665</v>
      </c>
      <c r="I109" s="291" t="s">
        <v>2635</v>
      </c>
      <c r="J109" s="291"/>
      <c r="K109" s="305"/>
    </row>
    <row r="110" s="1" customFormat="1" ht="15" customHeight="1">
      <c r="B110" s="316"/>
      <c r="C110" s="291" t="s">
        <v>2644</v>
      </c>
      <c r="D110" s="291"/>
      <c r="E110" s="291"/>
      <c r="F110" s="314" t="s">
        <v>2631</v>
      </c>
      <c r="G110" s="291"/>
      <c r="H110" s="291" t="s">
        <v>2665</v>
      </c>
      <c r="I110" s="291" t="s">
        <v>2627</v>
      </c>
      <c r="J110" s="291">
        <v>50</v>
      </c>
      <c r="K110" s="305"/>
    </row>
    <row r="111" s="1" customFormat="1" ht="15" customHeight="1">
      <c r="B111" s="316"/>
      <c r="C111" s="291" t="s">
        <v>2652</v>
      </c>
      <c r="D111" s="291"/>
      <c r="E111" s="291"/>
      <c r="F111" s="314" t="s">
        <v>2631</v>
      </c>
      <c r="G111" s="291"/>
      <c r="H111" s="291" t="s">
        <v>2665</v>
      </c>
      <c r="I111" s="291" t="s">
        <v>2627</v>
      </c>
      <c r="J111" s="291">
        <v>50</v>
      </c>
      <c r="K111" s="305"/>
    </row>
    <row r="112" s="1" customFormat="1" ht="15" customHeight="1">
      <c r="B112" s="316"/>
      <c r="C112" s="291" t="s">
        <v>2650</v>
      </c>
      <c r="D112" s="291"/>
      <c r="E112" s="291"/>
      <c r="F112" s="314" t="s">
        <v>2631</v>
      </c>
      <c r="G112" s="291"/>
      <c r="H112" s="291" t="s">
        <v>2665</v>
      </c>
      <c r="I112" s="291" t="s">
        <v>2627</v>
      </c>
      <c r="J112" s="291">
        <v>50</v>
      </c>
      <c r="K112" s="305"/>
    </row>
    <row r="113" s="1" customFormat="1" ht="15" customHeight="1">
      <c r="B113" s="316"/>
      <c r="C113" s="291" t="s">
        <v>55</v>
      </c>
      <c r="D113" s="291"/>
      <c r="E113" s="291"/>
      <c r="F113" s="314" t="s">
        <v>2625</v>
      </c>
      <c r="G113" s="291"/>
      <c r="H113" s="291" t="s">
        <v>2666</v>
      </c>
      <c r="I113" s="291" t="s">
        <v>2627</v>
      </c>
      <c r="J113" s="291">
        <v>20</v>
      </c>
      <c r="K113" s="305"/>
    </row>
    <row r="114" s="1" customFormat="1" ht="15" customHeight="1">
      <c r="B114" s="316"/>
      <c r="C114" s="291" t="s">
        <v>2667</v>
      </c>
      <c r="D114" s="291"/>
      <c r="E114" s="291"/>
      <c r="F114" s="314" t="s">
        <v>2625</v>
      </c>
      <c r="G114" s="291"/>
      <c r="H114" s="291" t="s">
        <v>2668</v>
      </c>
      <c r="I114" s="291" t="s">
        <v>2627</v>
      </c>
      <c r="J114" s="291">
        <v>120</v>
      </c>
      <c r="K114" s="305"/>
    </row>
    <row r="115" s="1" customFormat="1" ht="15" customHeight="1">
      <c r="B115" s="316"/>
      <c r="C115" s="291" t="s">
        <v>40</v>
      </c>
      <c r="D115" s="291"/>
      <c r="E115" s="291"/>
      <c r="F115" s="314" t="s">
        <v>2625</v>
      </c>
      <c r="G115" s="291"/>
      <c r="H115" s="291" t="s">
        <v>2669</v>
      </c>
      <c r="I115" s="291" t="s">
        <v>2660</v>
      </c>
      <c r="J115" s="291"/>
      <c r="K115" s="305"/>
    </row>
    <row r="116" s="1" customFormat="1" ht="15" customHeight="1">
      <c r="B116" s="316"/>
      <c r="C116" s="291" t="s">
        <v>50</v>
      </c>
      <c r="D116" s="291"/>
      <c r="E116" s="291"/>
      <c r="F116" s="314" t="s">
        <v>2625</v>
      </c>
      <c r="G116" s="291"/>
      <c r="H116" s="291" t="s">
        <v>2670</v>
      </c>
      <c r="I116" s="291" t="s">
        <v>2660</v>
      </c>
      <c r="J116" s="291"/>
      <c r="K116" s="305"/>
    </row>
    <row r="117" s="1" customFormat="1" ht="15" customHeight="1">
      <c r="B117" s="316"/>
      <c r="C117" s="291" t="s">
        <v>59</v>
      </c>
      <c r="D117" s="291"/>
      <c r="E117" s="291"/>
      <c r="F117" s="314" t="s">
        <v>2625</v>
      </c>
      <c r="G117" s="291"/>
      <c r="H117" s="291" t="s">
        <v>2671</v>
      </c>
      <c r="I117" s="291" t="s">
        <v>2672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2673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2619</v>
      </c>
      <c r="D123" s="306"/>
      <c r="E123" s="306"/>
      <c r="F123" s="306" t="s">
        <v>2620</v>
      </c>
      <c r="G123" s="307"/>
      <c r="H123" s="306" t="s">
        <v>56</v>
      </c>
      <c r="I123" s="306" t="s">
        <v>59</v>
      </c>
      <c r="J123" s="306" t="s">
        <v>2621</v>
      </c>
      <c r="K123" s="335"/>
    </row>
    <row r="124" s="1" customFormat="1" ht="17.25" customHeight="1">
      <c r="B124" s="334"/>
      <c r="C124" s="308" t="s">
        <v>2622</v>
      </c>
      <c r="D124" s="308"/>
      <c r="E124" s="308"/>
      <c r="F124" s="309" t="s">
        <v>2623</v>
      </c>
      <c r="G124" s="310"/>
      <c r="H124" s="308"/>
      <c r="I124" s="308"/>
      <c r="J124" s="308" t="s">
        <v>2624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2628</v>
      </c>
      <c r="D126" s="313"/>
      <c r="E126" s="313"/>
      <c r="F126" s="314" t="s">
        <v>2625</v>
      </c>
      <c r="G126" s="291"/>
      <c r="H126" s="291" t="s">
        <v>2665</v>
      </c>
      <c r="I126" s="291" t="s">
        <v>2627</v>
      </c>
      <c r="J126" s="291">
        <v>120</v>
      </c>
      <c r="K126" s="339"/>
    </row>
    <row r="127" s="1" customFormat="1" ht="15" customHeight="1">
      <c r="B127" s="336"/>
      <c r="C127" s="291" t="s">
        <v>2674</v>
      </c>
      <c r="D127" s="291"/>
      <c r="E127" s="291"/>
      <c r="F127" s="314" t="s">
        <v>2625</v>
      </c>
      <c r="G127" s="291"/>
      <c r="H127" s="291" t="s">
        <v>2675</v>
      </c>
      <c r="I127" s="291" t="s">
        <v>2627</v>
      </c>
      <c r="J127" s="291" t="s">
        <v>2676</v>
      </c>
      <c r="K127" s="339"/>
    </row>
    <row r="128" s="1" customFormat="1" ht="15" customHeight="1">
      <c r="B128" s="336"/>
      <c r="C128" s="291" t="s">
        <v>2573</v>
      </c>
      <c r="D128" s="291"/>
      <c r="E128" s="291"/>
      <c r="F128" s="314" t="s">
        <v>2625</v>
      </c>
      <c r="G128" s="291"/>
      <c r="H128" s="291" t="s">
        <v>2677</v>
      </c>
      <c r="I128" s="291" t="s">
        <v>2627</v>
      </c>
      <c r="J128" s="291" t="s">
        <v>2676</v>
      </c>
      <c r="K128" s="339"/>
    </row>
    <row r="129" s="1" customFormat="1" ht="15" customHeight="1">
      <c r="B129" s="336"/>
      <c r="C129" s="291" t="s">
        <v>2636</v>
      </c>
      <c r="D129" s="291"/>
      <c r="E129" s="291"/>
      <c r="F129" s="314" t="s">
        <v>2631</v>
      </c>
      <c r="G129" s="291"/>
      <c r="H129" s="291" t="s">
        <v>2637</v>
      </c>
      <c r="I129" s="291" t="s">
        <v>2627</v>
      </c>
      <c r="J129" s="291">
        <v>15</v>
      </c>
      <c r="K129" s="339"/>
    </row>
    <row r="130" s="1" customFormat="1" ht="15" customHeight="1">
      <c r="B130" s="336"/>
      <c r="C130" s="317" t="s">
        <v>2638</v>
      </c>
      <c r="D130" s="317"/>
      <c r="E130" s="317"/>
      <c r="F130" s="318" t="s">
        <v>2631</v>
      </c>
      <c r="G130" s="317"/>
      <c r="H130" s="317" t="s">
        <v>2639</v>
      </c>
      <c r="I130" s="317" t="s">
        <v>2627</v>
      </c>
      <c r="J130" s="317">
        <v>15</v>
      </c>
      <c r="K130" s="339"/>
    </row>
    <row r="131" s="1" customFormat="1" ht="15" customHeight="1">
      <c r="B131" s="336"/>
      <c r="C131" s="317" t="s">
        <v>2640</v>
      </c>
      <c r="D131" s="317"/>
      <c r="E131" s="317"/>
      <c r="F131" s="318" t="s">
        <v>2631</v>
      </c>
      <c r="G131" s="317"/>
      <c r="H131" s="317" t="s">
        <v>2641</v>
      </c>
      <c r="I131" s="317" t="s">
        <v>2627</v>
      </c>
      <c r="J131" s="317">
        <v>20</v>
      </c>
      <c r="K131" s="339"/>
    </row>
    <row r="132" s="1" customFormat="1" ht="15" customHeight="1">
      <c r="B132" s="336"/>
      <c r="C132" s="317" t="s">
        <v>2642</v>
      </c>
      <c r="D132" s="317"/>
      <c r="E132" s="317"/>
      <c r="F132" s="318" t="s">
        <v>2631</v>
      </c>
      <c r="G132" s="317"/>
      <c r="H132" s="317" t="s">
        <v>2643</v>
      </c>
      <c r="I132" s="317" t="s">
        <v>2627</v>
      </c>
      <c r="J132" s="317">
        <v>20</v>
      </c>
      <c r="K132" s="339"/>
    </row>
    <row r="133" s="1" customFormat="1" ht="15" customHeight="1">
      <c r="B133" s="336"/>
      <c r="C133" s="291" t="s">
        <v>2630</v>
      </c>
      <c r="D133" s="291"/>
      <c r="E133" s="291"/>
      <c r="F133" s="314" t="s">
        <v>2631</v>
      </c>
      <c r="G133" s="291"/>
      <c r="H133" s="291" t="s">
        <v>2665</v>
      </c>
      <c r="I133" s="291" t="s">
        <v>2627</v>
      </c>
      <c r="J133" s="291">
        <v>50</v>
      </c>
      <c r="K133" s="339"/>
    </row>
    <row r="134" s="1" customFormat="1" ht="15" customHeight="1">
      <c r="B134" s="336"/>
      <c r="C134" s="291" t="s">
        <v>2644</v>
      </c>
      <c r="D134" s="291"/>
      <c r="E134" s="291"/>
      <c r="F134" s="314" t="s">
        <v>2631</v>
      </c>
      <c r="G134" s="291"/>
      <c r="H134" s="291" t="s">
        <v>2665</v>
      </c>
      <c r="I134" s="291" t="s">
        <v>2627</v>
      </c>
      <c r="J134" s="291">
        <v>50</v>
      </c>
      <c r="K134" s="339"/>
    </row>
    <row r="135" s="1" customFormat="1" ht="15" customHeight="1">
      <c r="B135" s="336"/>
      <c r="C135" s="291" t="s">
        <v>2650</v>
      </c>
      <c r="D135" s="291"/>
      <c r="E135" s="291"/>
      <c r="F135" s="314" t="s">
        <v>2631</v>
      </c>
      <c r="G135" s="291"/>
      <c r="H135" s="291" t="s">
        <v>2665</v>
      </c>
      <c r="I135" s="291" t="s">
        <v>2627</v>
      </c>
      <c r="J135" s="291">
        <v>50</v>
      </c>
      <c r="K135" s="339"/>
    </row>
    <row r="136" s="1" customFormat="1" ht="15" customHeight="1">
      <c r="B136" s="336"/>
      <c r="C136" s="291" t="s">
        <v>2652</v>
      </c>
      <c r="D136" s="291"/>
      <c r="E136" s="291"/>
      <c r="F136" s="314" t="s">
        <v>2631</v>
      </c>
      <c r="G136" s="291"/>
      <c r="H136" s="291" t="s">
        <v>2665</v>
      </c>
      <c r="I136" s="291" t="s">
        <v>2627</v>
      </c>
      <c r="J136" s="291">
        <v>50</v>
      </c>
      <c r="K136" s="339"/>
    </row>
    <row r="137" s="1" customFormat="1" ht="15" customHeight="1">
      <c r="B137" s="336"/>
      <c r="C137" s="291" t="s">
        <v>2653</v>
      </c>
      <c r="D137" s="291"/>
      <c r="E137" s="291"/>
      <c r="F137" s="314" t="s">
        <v>2631</v>
      </c>
      <c r="G137" s="291"/>
      <c r="H137" s="291" t="s">
        <v>2678</v>
      </c>
      <c r="I137" s="291" t="s">
        <v>2627</v>
      </c>
      <c r="J137" s="291">
        <v>255</v>
      </c>
      <c r="K137" s="339"/>
    </row>
    <row r="138" s="1" customFormat="1" ht="15" customHeight="1">
      <c r="B138" s="336"/>
      <c r="C138" s="291" t="s">
        <v>2655</v>
      </c>
      <c r="D138" s="291"/>
      <c r="E138" s="291"/>
      <c r="F138" s="314" t="s">
        <v>2625</v>
      </c>
      <c r="G138" s="291"/>
      <c r="H138" s="291" t="s">
        <v>2679</v>
      </c>
      <c r="I138" s="291" t="s">
        <v>2657</v>
      </c>
      <c r="J138" s="291"/>
      <c r="K138" s="339"/>
    </row>
    <row r="139" s="1" customFormat="1" ht="15" customHeight="1">
      <c r="B139" s="336"/>
      <c r="C139" s="291" t="s">
        <v>2658</v>
      </c>
      <c r="D139" s="291"/>
      <c r="E139" s="291"/>
      <c r="F139" s="314" t="s">
        <v>2625</v>
      </c>
      <c r="G139" s="291"/>
      <c r="H139" s="291" t="s">
        <v>2680</v>
      </c>
      <c r="I139" s="291" t="s">
        <v>2660</v>
      </c>
      <c r="J139" s="291"/>
      <c r="K139" s="339"/>
    </row>
    <row r="140" s="1" customFormat="1" ht="15" customHeight="1">
      <c r="B140" s="336"/>
      <c r="C140" s="291" t="s">
        <v>2661</v>
      </c>
      <c r="D140" s="291"/>
      <c r="E140" s="291"/>
      <c r="F140" s="314" t="s">
        <v>2625</v>
      </c>
      <c r="G140" s="291"/>
      <c r="H140" s="291" t="s">
        <v>2661</v>
      </c>
      <c r="I140" s="291" t="s">
        <v>2660</v>
      </c>
      <c r="J140" s="291"/>
      <c r="K140" s="339"/>
    </row>
    <row r="141" s="1" customFormat="1" ht="15" customHeight="1">
      <c r="B141" s="336"/>
      <c r="C141" s="291" t="s">
        <v>40</v>
      </c>
      <c r="D141" s="291"/>
      <c r="E141" s="291"/>
      <c r="F141" s="314" t="s">
        <v>2625</v>
      </c>
      <c r="G141" s="291"/>
      <c r="H141" s="291" t="s">
        <v>2681</v>
      </c>
      <c r="I141" s="291" t="s">
        <v>2660</v>
      </c>
      <c r="J141" s="291"/>
      <c r="K141" s="339"/>
    </row>
    <row r="142" s="1" customFormat="1" ht="15" customHeight="1">
      <c r="B142" s="336"/>
      <c r="C142" s="291" t="s">
        <v>2682</v>
      </c>
      <c r="D142" s="291"/>
      <c r="E142" s="291"/>
      <c r="F142" s="314" t="s">
        <v>2625</v>
      </c>
      <c r="G142" s="291"/>
      <c r="H142" s="291" t="s">
        <v>2683</v>
      </c>
      <c r="I142" s="291" t="s">
        <v>2660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2684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2619</v>
      </c>
      <c r="D148" s="306"/>
      <c r="E148" s="306"/>
      <c r="F148" s="306" t="s">
        <v>2620</v>
      </c>
      <c r="G148" s="307"/>
      <c r="H148" s="306" t="s">
        <v>56</v>
      </c>
      <c r="I148" s="306" t="s">
        <v>59</v>
      </c>
      <c r="J148" s="306" t="s">
        <v>2621</v>
      </c>
      <c r="K148" s="305"/>
    </row>
    <row r="149" s="1" customFormat="1" ht="17.25" customHeight="1">
      <c r="B149" s="303"/>
      <c r="C149" s="308" t="s">
        <v>2622</v>
      </c>
      <c r="D149" s="308"/>
      <c r="E149" s="308"/>
      <c r="F149" s="309" t="s">
        <v>2623</v>
      </c>
      <c r="G149" s="310"/>
      <c r="H149" s="308"/>
      <c r="I149" s="308"/>
      <c r="J149" s="308" t="s">
        <v>2624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2628</v>
      </c>
      <c r="D151" s="291"/>
      <c r="E151" s="291"/>
      <c r="F151" s="344" t="s">
        <v>2625</v>
      </c>
      <c r="G151" s="291"/>
      <c r="H151" s="343" t="s">
        <v>2665</v>
      </c>
      <c r="I151" s="343" t="s">
        <v>2627</v>
      </c>
      <c r="J151" s="343">
        <v>120</v>
      </c>
      <c r="K151" s="339"/>
    </row>
    <row r="152" s="1" customFormat="1" ht="15" customHeight="1">
      <c r="B152" s="316"/>
      <c r="C152" s="343" t="s">
        <v>2674</v>
      </c>
      <c r="D152" s="291"/>
      <c r="E152" s="291"/>
      <c r="F152" s="344" t="s">
        <v>2625</v>
      </c>
      <c r="G152" s="291"/>
      <c r="H152" s="343" t="s">
        <v>2685</v>
      </c>
      <c r="I152" s="343" t="s">
        <v>2627</v>
      </c>
      <c r="J152" s="343" t="s">
        <v>2676</v>
      </c>
      <c r="K152" s="339"/>
    </row>
    <row r="153" s="1" customFormat="1" ht="15" customHeight="1">
      <c r="B153" s="316"/>
      <c r="C153" s="343" t="s">
        <v>2573</v>
      </c>
      <c r="D153" s="291"/>
      <c r="E153" s="291"/>
      <c r="F153" s="344" t="s">
        <v>2625</v>
      </c>
      <c r="G153" s="291"/>
      <c r="H153" s="343" t="s">
        <v>2686</v>
      </c>
      <c r="I153" s="343" t="s">
        <v>2627</v>
      </c>
      <c r="J153" s="343" t="s">
        <v>2676</v>
      </c>
      <c r="K153" s="339"/>
    </row>
    <row r="154" s="1" customFormat="1" ht="15" customHeight="1">
      <c r="B154" s="316"/>
      <c r="C154" s="343" t="s">
        <v>2630</v>
      </c>
      <c r="D154" s="291"/>
      <c r="E154" s="291"/>
      <c r="F154" s="344" t="s">
        <v>2631</v>
      </c>
      <c r="G154" s="291"/>
      <c r="H154" s="343" t="s">
        <v>2665</v>
      </c>
      <c r="I154" s="343" t="s">
        <v>2627</v>
      </c>
      <c r="J154" s="343">
        <v>50</v>
      </c>
      <c r="K154" s="339"/>
    </row>
    <row r="155" s="1" customFormat="1" ht="15" customHeight="1">
      <c r="B155" s="316"/>
      <c r="C155" s="343" t="s">
        <v>2633</v>
      </c>
      <c r="D155" s="291"/>
      <c r="E155" s="291"/>
      <c r="F155" s="344" t="s">
        <v>2625</v>
      </c>
      <c r="G155" s="291"/>
      <c r="H155" s="343" t="s">
        <v>2665</v>
      </c>
      <c r="I155" s="343" t="s">
        <v>2635</v>
      </c>
      <c r="J155" s="343"/>
      <c r="K155" s="339"/>
    </row>
    <row r="156" s="1" customFormat="1" ht="15" customHeight="1">
      <c r="B156" s="316"/>
      <c r="C156" s="343" t="s">
        <v>2644</v>
      </c>
      <c r="D156" s="291"/>
      <c r="E156" s="291"/>
      <c r="F156" s="344" t="s">
        <v>2631</v>
      </c>
      <c r="G156" s="291"/>
      <c r="H156" s="343" t="s">
        <v>2665</v>
      </c>
      <c r="I156" s="343" t="s">
        <v>2627</v>
      </c>
      <c r="J156" s="343">
        <v>50</v>
      </c>
      <c r="K156" s="339"/>
    </row>
    <row r="157" s="1" customFormat="1" ht="15" customHeight="1">
      <c r="B157" s="316"/>
      <c r="C157" s="343" t="s">
        <v>2652</v>
      </c>
      <c r="D157" s="291"/>
      <c r="E157" s="291"/>
      <c r="F157" s="344" t="s">
        <v>2631</v>
      </c>
      <c r="G157" s="291"/>
      <c r="H157" s="343" t="s">
        <v>2665</v>
      </c>
      <c r="I157" s="343" t="s">
        <v>2627</v>
      </c>
      <c r="J157" s="343">
        <v>50</v>
      </c>
      <c r="K157" s="339"/>
    </row>
    <row r="158" s="1" customFormat="1" ht="15" customHeight="1">
      <c r="B158" s="316"/>
      <c r="C158" s="343" t="s">
        <v>2650</v>
      </c>
      <c r="D158" s="291"/>
      <c r="E158" s="291"/>
      <c r="F158" s="344" t="s">
        <v>2631</v>
      </c>
      <c r="G158" s="291"/>
      <c r="H158" s="343" t="s">
        <v>2665</v>
      </c>
      <c r="I158" s="343" t="s">
        <v>2627</v>
      </c>
      <c r="J158" s="343">
        <v>50</v>
      </c>
      <c r="K158" s="339"/>
    </row>
    <row r="159" s="1" customFormat="1" ht="15" customHeight="1">
      <c r="B159" s="316"/>
      <c r="C159" s="343" t="s">
        <v>111</v>
      </c>
      <c r="D159" s="291"/>
      <c r="E159" s="291"/>
      <c r="F159" s="344" t="s">
        <v>2625</v>
      </c>
      <c r="G159" s="291"/>
      <c r="H159" s="343" t="s">
        <v>2687</v>
      </c>
      <c r="I159" s="343" t="s">
        <v>2627</v>
      </c>
      <c r="J159" s="343" t="s">
        <v>2688</v>
      </c>
      <c r="K159" s="339"/>
    </row>
    <row r="160" s="1" customFormat="1" ht="15" customHeight="1">
      <c r="B160" s="316"/>
      <c r="C160" s="343" t="s">
        <v>2689</v>
      </c>
      <c r="D160" s="291"/>
      <c r="E160" s="291"/>
      <c r="F160" s="344" t="s">
        <v>2625</v>
      </c>
      <c r="G160" s="291"/>
      <c r="H160" s="343" t="s">
        <v>2690</v>
      </c>
      <c r="I160" s="343" t="s">
        <v>2660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2691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2619</v>
      </c>
      <c r="D166" s="306"/>
      <c r="E166" s="306"/>
      <c r="F166" s="306" t="s">
        <v>2620</v>
      </c>
      <c r="G166" s="348"/>
      <c r="H166" s="349" t="s">
        <v>56</v>
      </c>
      <c r="I166" s="349" t="s">
        <v>59</v>
      </c>
      <c r="J166" s="306" t="s">
        <v>2621</v>
      </c>
      <c r="K166" s="283"/>
    </row>
    <row r="167" s="1" customFormat="1" ht="17.25" customHeight="1">
      <c r="B167" s="284"/>
      <c r="C167" s="308" t="s">
        <v>2622</v>
      </c>
      <c r="D167" s="308"/>
      <c r="E167" s="308"/>
      <c r="F167" s="309" t="s">
        <v>2623</v>
      </c>
      <c r="G167" s="350"/>
      <c r="H167" s="351"/>
      <c r="I167" s="351"/>
      <c r="J167" s="308" t="s">
        <v>2624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2628</v>
      </c>
      <c r="D169" s="291"/>
      <c r="E169" s="291"/>
      <c r="F169" s="314" t="s">
        <v>2625</v>
      </c>
      <c r="G169" s="291"/>
      <c r="H169" s="291" t="s">
        <v>2665</v>
      </c>
      <c r="I169" s="291" t="s">
        <v>2627</v>
      </c>
      <c r="J169" s="291">
        <v>120</v>
      </c>
      <c r="K169" s="339"/>
    </row>
    <row r="170" s="1" customFormat="1" ht="15" customHeight="1">
      <c r="B170" s="316"/>
      <c r="C170" s="291" t="s">
        <v>2674</v>
      </c>
      <c r="D170" s="291"/>
      <c r="E170" s="291"/>
      <c r="F170" s="314" t="s">
        <v>2625</v>
      </c>
      <c r="G170" s="291"/>
      <c r="H170" s="291" t="s">
        <v>2675</v>
      </c>
      <c r="I170" s="291" t="s">
        <v>2627</v>
      </c>
      <c r="J170" s="291" t="s">
        <v>2676</v>
      </c>
      <c r="K170" s="339"/>
    </row>
    <row r="171" s="1" customFormat="1" ht="15" customHeight="1">
      <c r="B171" s="316"/>
      <c r="C171" s="291" t="s">
        <v>2573</v>
      </c>
      <c r="D171" s="291"/>
      <c r="E171" s="291"/>
      <c r="F171" s="314" t="s">
        <v>2625</v>
      </c>
      <c r="G171" s="291"/>
      <c r="H171" s="291" t="s">
        <v>2692</v>
      </c>
      <c r="I171" s="291" t="s">
        <v>2627</v>
      </c>
      <c r="J171" s="291" t="s">
        <v>2676</v>
      </c>
      <c r="K171" s="339"/>
    </row>
    <row r="172" s="1" customFormat="1" ht="15" customHeight="1">
      <c r="B172" s="316"/>
      <c r="C172" s="291" t="s">
        <v>2630</v>
      </c>
      <c r="D172" s="291"/>
      <c r="E172" s="291"/>
      <c r="F172" s="314" t="s">
        <v>2631</v>
      </c>
      <c r="G172" s="291"/>
      <c r="H172" s="291" t="s">
        <v>2692</v>
      </c>
      <c r="I172" s="291" t="s">
        <v>2627</v>
      </c>
      <c r="J172" s="291">
        <v>50</v>
      </c>
      <c r="K172" s="339"/>
    </row>
    <row r="173" s="1" customFormat="1" ht="15" customHeight="1">
      <c r="B173" s="316"/>
      <c r="C173" s="291" t="s">
        <v>2633</v>
      </c>
      <c r="D173" s="291"/>
      <c r="E173" s="291"/>
      <c r="F173" s="314" t="s">
        <v>2625</v>
      </c>
      <c r="G173" s="291"/>
      <c r="H173" s="291" t="s">
        <v>2692</v>
      </c>
      <c r="I173" s="291" t="s">
        <v>2635</v>
      </c>
      <c r="J173" s="291"/>
      <c r="K173" s="339"/>
    </row>
    <row r="174" s="1" customFormat="1" ht="15" customHeight="1">
      <c r="B174" s="316"/>
      <c r="C174" s="291" t="s">
        <v>2644</v>
      </c>
      <c r="D174" s="291"/>
      <c r="E174" s="291"/>
      <c r="F174" s="314" t="s">
        <v>2631</v>
      </c>
      <c r="G174" s="291"/>
      <c r="H174" s="291" t="s">
        <v>2692</v>
      </c>
      <c r="I174" s="291" t="s">
        <v>2627</v>
      </c>
      <c r="J174" s="291">
        <v>50</v>
      </c>
      <c r="K174" s="339"/>
    </row>
    <row r="175" s="1" customFormat="1" ht="15" customHeight="1">
      <c r="B175" s="316"/>
      <c r="C175" s="291" t="s">
        <v>2652</v>
      </c>
      <c r="D175" s="291"/>
      <c r="E175" s="291"/>
      <c r="F175" s="314" t="s">
        <v>2631</v>
      </c>
      <c r="G175" s="291"/>
      <c r="H175" s="291" t="s">
        <v>2692</v>
      </c>
      <c r="I175" s="291" t="s">
        <v>2627</v>
      </c>
      <c r="J175" s="291">
        <v>50</v>
      </c>
      <c r="K175" s="339"/>
    </row>
    <row r="176" s="1" customFormat="1" ht="15" customHeight="1">
      <c r="B176" s="316"/>
      <c r="C176" s="291" t="s">
        <v>2650</v>
      </c>
      <c r="D176" s="291"/>
      <c r="E176" s="291"/>
      <c r="F176" s="314" t="s">
        <v>2631</v>
      </c>
      <c r="G176" s="291"/>
      <c r="H176" s="291" t="s">
        <v>2692</v>
      </c>
      <c r="I176" s="291" t="s">
        <v>2627</v>
      </c>
      <c r="J176" s="291">
        <v>50</v>
      </c>
      <c r="K176" s="339"/>
    </row>
    <row r="177" s="1" customFormat="1" ht="15" customHeight="1">
      <c r="B177" s="316"/>
      <c r="C177" s="291" t="s">
        <v>134</v>
      </c>
      <c r="D177" s="291"/>
      <c r="E177" s="291"/>
      <c r="F177" s="314" t="s">
        <v>2625</v>
      </c>
      <c r="G177" s="291"/>
      <c r="H177" s="291" t="s">
        <v>2693</v>
      </c>
      <c r="I177" s="291" t="s">
        <v>2694</v>
      </c>
      <c r="J177" s="291"/>
      <c r="K177" s="339"/>
    </row>
    <row r="178" s="1" customFormat="1" ht="15" customHeight="1">
      <c r="B178" s="316"/>
      <c r="C178" s="291" t="s">
        <v>59</v>
      </c>
      <c r="D178" s="291"/>
      <c r="E178" s="291"/>
      <c r="F178" s="314" t="s">
        <v>2625</v>
      </c>
      <c r="G178" s="291"/>
      <c r="H178" s="291" t="s">
        <v>2695</v>
      </c>
      <c r="I178" s="291" t="s">
        <v>2696</v>
      </c>
      <c r="J178" s="291">
        <v>1</v>
      </c>
      <c r="K178" s="339"/>
    </row>
    <row r="179" s="1" customFormat="1" ht="15" customHeight="1">
      <c r="B179" s="316"/>
      <c r="C179" s="291" t="s">
        <v>55</v>
      </c>
      <c r="D179" s="291"/>
      <c r="E179" s="291"/>
      <c r="F179" s="314" t="s">
        <v>2625</v>
      </c>
      <c r="G179" s="291"/>
      <c r="H179" s="291" t="s">
        <v>2697</v>
      </c>
      <c r="I179" s="291" t="s">
        <v>2627</v>
      </c>
      <c r="J179" s="291">
        <v>20</v>
      </c>
      <c r="K179" s="339"/>
    </row>
    <row r="180" s="1" customFormat="1" ht="15" customHeight="1">
      <c r="B180" s="316"/>
      <c r="C180" s="291" t="s">
        <v>56</v>
      </c>
      <c r="D180" s="291"/>
      <c r="E180" s="291"/>
      <c r="F180" s="314" t="s">
        <v>2625</v>
      </c>
      <c r="G180" s="291"/>
      <c r="H180" s="291" t="s">
        <v>2698</v>
      </c>
      <c r="I180" s="291" t="s">
        <v>2627</v>
      </c>
      <c r="J180" s="291">
        <v>255</v>
      </c>
      <c r="K180" s="339"/>
    </row>
    <row r="181" s="1" customFormat="1" ht="15" customHeight="1">
      <c r="B181" s="316"/>
      <c r="C181" s="291" t="s">
        <v>135</v>
      </c>
      <c r="D181" s="291"/>
      <c r="E181" s="291"/>
      <c r="F181" s="314" t="s">
        <v>2625</v>
      </c>
      <c r="G181" s="291"/>
      <c r="H181" s="291" t="s">
        <v>2589</v>
      </c>
      <c r="I181" s="291" t="s">
        <v>2627</v>
      </c>
      <c r="J181" s="291">
        <v>10</v>
      </c>
      <c r="K181" s="339"/>
    </row>
    <row r="182" s="1" customFormat="1" ht="15" customHeight="1">
      <c r="B182" s="316"/>
      <c r="C182" s="291" t="s">
        <v>136</v>
      </c>
      <c r="D182" s="291"/>
      <c r="E182" s="291"/>
      <c r="F182" s="314" t="s">
        <v>2625</v>
      </c>
      <c r="G182" s="291"/>
      <c r="H182" s="291" t="s">
        <v>2699</v>
      </c>
      <c r="I182" s="291" t="s">
        <v>2660</v>
      </c>
      <c r="J182" s="291"/>
      <c r="K182" s="339"/>
    </row>
    <row r="183" s="1" customFormat="1" ht="15" customHeight="1">
      <c r="B183" s="316"/>
      <c r="C183" s="291" t="s">
        <v>2700</v>
      </c>
      <c r="D183" s="291"/>
      <c r="E183" s="291"/>
      <c r="F183" s="314" t="s">
        <v>2625</v>
      </c>
      <c r="G183" s="291"/>
      <c r="H183" s="291" t="s">
        <v>2701</v>
      </c>
      <c r="I183" s="291" t="s">
        <v>2660</v>
      </c>
      <c r="J183" s="291"/>
      <c r="K183" s="339"/>
    </row>
    <row r="184" s="1" customFormat="1" ht="15" customHeight="1">
      <c r="B184" s="316"/>
      <c r="C184" s="291" t="s">
        <v>2689</v>
      </c>
      <c r="D184" s="291"/>
      <c r="E184" s="291"/>
      <c r="F184" s="314" t="s">
        <v>2625</v>
      </c>
      <c r="G184" s="291"/>
      <c r="H184" s="291" t="s">
        <v>2702</v>
      </c>
      <c r="I184" s="291" t="s">
        <v>2660</v>
      </c>
      <c r="J184" s="291"/>
      <c r="K184" s="339"/>
    </row>
    <row r="185" s="1" customFormat="1" ht="15" customHeight="1">
      <c r="B185" s="316"/>
      <c r="C185" s="291" t="s">
        <v>138</v>
      </c>
      <c r="D185" s="291"/>
      <c r="E185" s="291"/>
      <c r="F185" s="314" t="s">
        <v>2631</v>
      </c>
      <c r="G185" s="291"/>
      <c r="H185" s="291" t="s">
        <v>2703</v>
      </c>
      <c r="I185" s="291" t="s">
        <v>2627</v>
      </c>
      <c r="J185" s="291">
        <v>50</v>
      </c>
      <c r="K185" s="339"/>
    </row>
    <row r="186" s="1" customFormat="1" ht="15" customHeight="1">
      <c r="B186" s="316"/>
      <c r="C186" s="291" t="s">
        <v>2704</v>
      </c>
      <c r="D186" s="291"/>
      <c r="E186" s="291"/>
      <c r="F186" s="314" t="s">
        <v>2631</v>
      </c>
      <c r="G186" s="291"/>
      <c r="H186" s="291" t="s">
        <v>2705</v>
      </c>
      <c r="I186" s="291" t="s">
        <v>2706</v>
      </c>
      <c r="J186" s="291"/>
      <c r="K186" s="339"/>
    </row>
    <row r="187" s="1" customFormat="1" ht="15" customHeight="1">
      <c r="B187" s="316"/>
      <c r="C187" s="291" t="s">
        <v>2707</v>
      </c>
      <c r="D187" s="291"/>
      <c r="E187" s="291"/>
      <c r="F187" s="314" t="s">
        <v>2631</v>
      </c>
      <c r="G187" s="291"/>
      <c r="H187" s="291" t="s">
        <v>2708</v>
      </c>
      <c r="I187" s="291" t="s">
        <v>2706</v>
      </c>
      <c r="J187" s="291"/>
      <c r="K187" s="339"/>
    </row>
    <row r="188" s="1" customFormat="1" ht="15" customHeight="1">
      <c r="B188" s="316"/>
      <c r="C188" s="291" t="s">
        <v>2709</v>
      </c>
      <c r="D188" s="291"/>
      <c r="E188" s="291"/>
      <c r="F188" s="314" t="s">
        <v>2631</v>
      </c>
      <c r="G188" s="291"/>
      <c r="H188" s="291" t="s">
        <v>2710</v>
      </c>
      <c r="I188" s="291" t="s">
        <v>2706</v>
      </c>
      <c r="J188" s="291"/>
      <c r="K188" s="339"/>
    </row>
    <row r="189" s="1" customFormat="1" ht="15" customHeight="1">
      <c r="B189" s="316"/>
      <c r="C189" s="352" t="s">
        <v>2711</v>
      </c>
      <c r="D189" s="291"/>
      <c r="E189" s="291"/>
      <c r="F189" s="314" t="s">
        <v>2631</v>
      </c>
      <c r="G189" s="291"/>
      <c r="H189" s="291" t="s">
        <v>2712</v>
      </c>
      <c r="I189" s="291" t="s">
        <v>2713</v>
      </c>
      <c r="J189" s="353" t="s">
        <v>2714</v>
      </c>
      <c r="K189" s="339"/>
    </row>
    <row r="190" s="17" customFormat="1" ht="15" customHeight="1">
      <c r="B190" s="354"/>
      <c r="C190" s="355" t="s">
        <v>2715</v>
      </c>
      <c r="D190" s="356"/>
      <c r="E190" s="356"/>
      <c r="F190" s="357" t="s">
        <v>2631</v>
      </c>
      <c r="G190" s="356"/>
      <c r="H190" s="356" t="s">
        <v>2716</v>
      </c>
      <c r="I190" s="356" t="s">
        <v>2713</v>
      </c>
      <c r="J190" s="358" t="s">
        <v>2714</v>
      </c>
      <c r="K190" s="359"/>
    </row>
    <row r="191" s="1" customFormat="1" ht="15" customHeight="1">
      <c r="B191" s="316"/>
      <c r="C191" s="352" t="s">
        <v>44</v>
      </c>
      <c r="D191" s="291"/>
      <c r="E191" s="291"/>
      <c r="F191" s="314" t="s">
        <v>2625</v>
      </c>
      <c r="G191" s="291"/>
      <c r="H191" s="288" t="s">
        <v>2717</v>
      </c>
      <c r="I191" s="291" t="s">
        <v>2718</v>
      </c>
      <c r="J191" s="291"/>
      <c r="K191" s="339"/>
    </row>
    <row r="192" s="1" customFormat="1" ht="15" customHeight="1">
      <c r="B192" s="316"/>
      <c r="C192" s="352" t="s">
        <v>2719</v>
      </c>
      <c r="D192" s="291"/>
      <c r="E192" s="291"/>
      <c r="F192" s="314" t="s">
        <v>2625</v>
      </c>
      <c r="G192" s="291"/>
      <c r="H192" s="291" t="s">
        <v>2720</v>
      </c>
      <c r="I192" s="291" t="s">
        <v>2660</v>
      </c>
      <c r="J192" s="291"/>
      <c r="K192" s="339"/>
    </row>
    <row r="193" s="1" customFormat="1" ht="15" customHeight="1">
      <c r="B193" s="316"/>
      <c r="C193" s="352" t="s">
        <v>2721</v>
      </c>
      <c r="D193" s="291"/>
      <c r="E193" s="291"/>
      <c r="F193" s="314" t="s">
        <v>2625</v>
      </c>
      <c r="G193" s="291"/>
      <c r="H193" s="291" t="s">
        <v>2722</v>
      </c>
      <c r="I193" s="291" t="s">
        <v>2660</v>
      </c>
      <c r="J193" s="291"/>
      <c r="K193" s="339"/>
    </row>
    <row r="194" s="1" customFormat="1" ht="15" customHeight="1">
      <c r="B194" s="316"/>
      <c r="C194" s="352" t="s">
        <v>2723</v>
      </c>
      <c r="D194" s="291"/>
      <c r="E194" s="291"/>
      <c r="F194" s="314" t="s">
        <v>2631</v>
      </c>
      <c r="G194" s="291"/>
      <c r="H194" s="291" t="s">
        <v>2724</v>
      </c>
      <c r="I194" s="291" t="s">
        <v>2660</v>
      </c>
      <c r="J194" s="291"/>
      <c r="K194" s="339"/>
    </row>
    <row r="195" s="1" customFormat="1" ht="15" customHeight="1">
      <c r="B195" s="345"/>
      <c r="C195" s="360"/>
      <c r="D195" s="325"/>
      <c r="E195" s="325"/>
      <c r="F195" s="325"/>
      <c r="G195" s="325"/>
      <c r="H195" s="325"/>
      <c r="I195" s="325"/>
      <c r="J195" s="325"/>
      <c r="K195" s="346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327"/>
      <c r="C197" s="337"/>
      <c r="D197" s="337"/>
      <c r="E197" s="337"/>
      <c r="F197" s="347"/>
      <c r="G197" s="337"/>
      <c r="H197" s="337"/>
      <c r="I197" s="337"/>
      <c r="J197" s="337"/>
      <c r="K197" s="327"/>
    </row>
    <row r="198" s="1" customFormat="1" ht="18.75" customHeight="1">
      <c r="B198" s="299"/>
      <c r="C198" s="299"/>
      <c r="D198" s="299"/>
      <c r="E198" s="299"/>
      <c r="F198" s="299"/>
      <c r="G198" s="299"/>
      <c r="H198" s="299"/>
      <c r="I198" s="299"/>
      <c r="J198" s="299"/>
      <c r="K198" s="299"/>
    </row>
    <row r="199" s="1" customFormat="1" ht="13.5">
      <c r="B199" s="278"/>
      <c r="C199" s="279"/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1">
      <c r="B200" s="281"/>
      <c r="C200" s="282" t="s">
        <v>2725</v>
      </c>
      <c r="D200" s="282"/>
      <c r="E200" s="282"/>
      <c r="F200" s="282"/>
      <c r="G200" s="282"/>
      <c r="H200" s="282"/>
      <c r="I200" s="282"/>
      <c r="J200" s="282"/>
      <c r="K200" s="283"/>
    </row>
    <row r="201" s="1" customFormat="1" ht="25.5" customHeight="1">
      <c r="B201" s="281"/>
      <c r="C201" s="361" t="s">
        <v>2726</v>
      </c>
      <c r="D201" s="361"/>
      <c r="E201" s="361"/>
      <c r="F201" s="361" t="s">
        <v>2727</v>
      </c>
      <c r="G201" s="362"/>
      <c r="H201" s="361" t="s">
        <v>2728</v>
      </c>
      <c r="I201" s="361"/>
      <c r="J201" s="361"/>
      <c r="K201" s="283"/>
    </row>
    <row r="202" s="1" customFormat="1" ht="5.25" customHeight="1">
      <c r="B202" s="316"/>
      <c r="C202" s="311"/>
      <c r="D202" s="311"/>
      <c r="E202" s="311"/>
      <c r="F202" s="311"/>
      <c r="G202" s="337"/>
      <c r="H202" s="311"/>
      <c r="I202" s="311"/>
      <c r="J202" s="311"/>
      <c r="K202" s="339"/>
    </row>
    <row r="203" s="1" customFormat="1" ht="15" customHeight="1">
      <c r="B203" s="316"/>
      <c r="C203" s="291" t="s">
        <v>2718</v>
      </c>
      <c r="D203" s="291"/>
      <c r="E203" s="291"/>
      <c r="F203" s="314" t="s">
        <v>45</v>
      </c>
      <c r="G203" s="291"/>
      <c r="H203" s="291" t="s">
        <v>2729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46</v>
      </c>
      <c r="G204" s="291"/>
      <c r="H204" s="291" t="s">
        <v>2730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49</v>
      </c>
      <c r="G205" s="291"/>
      <c r="H205" s="291" t="s">
        <v>2731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47</v>
      </c>
      <c r="G206" s="291"/>
      <c r="H206" s="291" t="s">
        <v>2732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 t="s">
        <v>48</v>
      </c>
      <c r="G207" s="291"/>
      <c r="H207" s="291" t="s">
        <v>2733</v>
      </c>
      <c r="I207" s="291"/>
      <c r="J207" s="291"/>
      <c r="K207" s="339"/>
    </row>
    <row r="208" s="1" customFormat="1" ht="15" customHeight="1">
      <c r="B208" s="316"/>
      <c r="C208" s="291"/>
      <c r="D208" s="291"/>
      <c r="E208" s="291"/>
      <c r="F208" s="314"/>
      <c r="G208" s="291"/>
      <c r="H208" s="291"/>
      <c r="I208" s="291"/>
      <c r="J208" s="291"/>
      <c r="K208" s="339"/>
    </row>
    <row r="209" s="1" customFormat="1" ht="15" customHeight="1">
      <c r="B209" s="316"/>
      <c r="C209" s="291" t="s">
        <v>2672</v>
      </c>
      <c r="D209" s="291"/>
      <c r="E209" s="291"/>
      <c r="F209" s="314" t="s">
        <v>81</v>
      </c>
      <c r="G209" s="291"/>
      <c r="H209" s="291" t="s">
        <v>2734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2568</v>
      </c>
      <c r="G210" s="291"/>
      <c r="H210" s="291" t="s">
        <v>2569</v>
      </c>
      <c r="I210" s="291"/>
      <c r="J210" s="291"/>
      <c r="K210" s="339"/>
    </row>
    <row r="211" s="1" customFormat="1" ht="15" customHeight="1">
      <c r="B211" s="316"/>
      <c r="C211" s="291"/>
      <c r="D211" s="291"/>
      <c r="E211" s="291"/>
      <c r="F211" s="314" t="s">
        <v>2566</v>
      </c>
      <c r="G211" s="291"/>
      <c r="H211" s="291" t="s">
        <v>2735</v>
      </c>
      <c r="I211" s="291"/>
      <c r="J211" s="291"/>
      <c r="K211" s="339"/>
    </row>
    <row r="212" s="1" customFormat="1" ht="15" customHeight="1">
      <c r="B212" s="363"/>
      <c r="C212" s="291"/>
      <c r="D212" s="291"/>
      <c r="E212" s="291"/>
      <c r="F212" s="314" t="s">
        <v>105</v>
      </c>
      <c r="G212" s="352"/>
      <c r="H212" s="343" t="s">
        <v>2570</v>
      </c>
      <c r="I212" s="343"/>
      <c r="J212" s="343"/>
      <c r="K212" s="364"/>
    </row>
    <row r="213" s="1" customFormat="1" ht="15" customHeight="1">
      <c r="B213" s="363"/>
      <c r="C213" s="291"/>
      <c r="D213" s="291"/>
      <c r="E213" s="291"/>
      <c r="F213" s="314" t="s">
        <v>2571</v>
      </c>
      <c r="G213" s="352"/>
      <c r="H213" s="343" t="s">
        <v>2736</v>
      </c>
      <c r="I213" s="343"/>
      <c r="J213" s="343"/>
      <c r="K213" s="364"/>
    </row>
    <row r="214" s="1" customFormat="1" ht="15" customHeight="1">
      <c r="B214" s="363"/>
      <c r="C214" s="291"/>
      <c r="D214" s="291"/>
      <c r="E214" s="291"/>
      <c r="F214" s="314"/>
      <c r="G214" s="352"/>
      <c r="H214" s="343"/>
      <c r="I214" s="343"/>
      <c r="J214" s="343"/>
      <c r="K214" s="364"/>
    </row>
    <row r="215" s="1" customFormat="1" ht="15" customHeight="1">
      <c r="B215" s="363"/>
      <c r="C215" s="291" t="s">
        <v>2696</v>
      </c>
      <c r="D215" s="291"/>
      <c r="E215" s="291"/>
      <c r="F215" s="314">
        <v>1</v>
      </c>
      <c r="G215" s="352"/>
      <c r="H215" s="343" t="s">
        <v>2737</v>
      </c>
      <c r="I215" s="343"/>
      <c r="J215" s="343"/>
      <c r="K215" s="364"/>
    </row>
    <row r="216" s="1" customFormat="1" ht="15" customHeight="1">
      <c r="B216" s="363"/>
      <c r="C216" s="291"/>
      <c r="D216" s="291"/>
      <c r="E216" s="291"/>
      <c r="F216" s="314">
        <v>2</v>
      </c>
      <c r="G216" s="352"/>
      <c r="H216" s="343" t="s">
        <v>2738</v>
      </c>
      <c r="I216" s="343"/>
      <c r="J216" s="343"/>
      <c r="K216" s="364"/>
    </row>
    <row r="217" s="1" customFormat="1" ht="15" customHeight="1">
      <c r="B217" s="363"/>
      <c r="C217" s="291"/>
      <c r="D217" s="291"/>
      <c r="E217" s="291"/>
      <c r="F217" s="314">
        <v>3</v>
      </c>
      <c r="G217" s="352"/>
      <c r="H217" s="343" t="s">
        <v>2739</v>
      </c>
      <c r="I217" s="343"/>
      <c r="J217" s="343"/>
      <c r="K217" s="364"/>
    </row>
    <row r="218" s="1" customFormat="1" ht="15" customHeight="1">
      <c r="B218" s="363"/>
      <c r="C218" s="291"/>
      <c r="D218" s="291"/>
      <c r="E218" s="291"/>
      <c r="F218" s="314">
        <v>4</v>
      </c>
      <c r="G218" s="352"/>
      <c r="H218" s="343" t="s">
        <v>2740</v>
      </c>
      <c r="I218" s="343"/>
      <c r="J218" s="343"/>
      <c r="K218" s="364"/>
    </row>
    <row r="219" s="1" customFormat="1" ht="12.75" customHeight="1">
      <c r="B219" s="365"/>
      <c r="C219" s="366"/>
      <c r="D219" s="366"/>
      <c r="E219" s="366"/>
      <c r="F219" s="366"/>
      <c r="G219" s="366"/>
      <c r="H219" s="366"/>
      <c r="I219" s="366"/>
      <c r="J219" s="366"/>
      <c r="K219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KKN a.s.Objekt B-1.NP angiologická ambulance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ROUND(J98,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ROUND((SUM(BE98:BE819)),  2)</f>
        <v>0</v>
      </c>
      <c r="G33" s="40"/>
      <c r="H33" s="40"/>
      <c r="I33" s="150">
        <v>0.20999999999999999</v>
      </c>
      <c r="J33" s="149">
        <f>ROUND(((SUM(BE98:BE819))*I33),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ROUND((SUM(BF98:BF819)),  2)</f>
        <v>0</v>
      </c>
      <c r="G34" s="40"/>
      <c r="H34" s="40"/>
      <c r="I34" s="150">
        <v>0.12</v>
      </c>
      <c r="J34" s="149">
        <f>ROUND(((SUM(BF98:BF819))*I34),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ROUND((SUM(BG98:BG819)),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ROUND((SUM(BH98:BH819)),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ROUND((SUM(BI98:BI819)),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KKN a.s.Objekt B-1.NP angiologická ambulance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Stavební úpravy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Karlovy Vary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KKN a.s.nem.Karlovy Vary,Bezručova 19,Karlovy Vary</v>
      </c>
      <c r="G54" s="42"/>
      <c r="H54" s="42"/>
      <c r="I54" s="34" t="s">
        <v>31</v>
      </c>
      <c r="J54" s="38" t="str">
        <f>E21</f>
        <v>Jan Sobotka,Kynšperk n.O.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Ing.Jana Handšuhová Smutná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J98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J99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115</v>
      </c>
      <c r="E61" s="176"/>
      <c r="F61" s="176"/>
      <c r="G61" s="176"/>
      <c r="H61" s="176"/>
      <c r="I61" s="176"/>
      <c r="J61" s="177">
        <f>J100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116</v>
      </c>
      <c r="E62" s="176"/>
      <c r="F62" s="176"/>
      <c r="G62" s="176"/>
      <c r="H62" s="176"/>
      <c r="I62" s="176"/>
      <c r="J62" s="177">
        <f>J110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117</v>
      </c>
      <c r="E63" s="176"/>
      <c r="F63" s="176"/>
      <c r="G63" s="176"/>
      <c r="H63" s="176"/>
      <c r="I63" s="176"/>
      <c r="J63" s="177">
        <f>J184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118</v>
      </c>
      <c r="E64" s="176"/>
      <c r="F64" s="176"/>
      <c r="G64" s="176"/>
      <c r="H64" s="176"/>
      <c r="I64" s="176"/>
      <c r="J64" s="177">
        <f>J244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119</v>
      </c>
      <c r="E65" s="176"/>
      <c r="F65" s="176"/>
      <c r="G65" s="176"/>
      <c r="H65" s="176"/>
      <c r="I65" s="176"/>
      <c r="J65" s="177">
        <f>J258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120</v>
      </c>
      <c r="E66" s="170"/>
      <c r="F66" s="170"/>
      <c r="G66" s="170"/>
      <c r="H66" s="170"/>
      <c r="I66" s="170"/>
      <c r="J66" s="171">
        <f>J262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121</v>
      </c>
      <c r="E67" s="176"/>
      <c r="F67" s="176"/>
      <c r="G67" s="176"/>
      <c r="H67" s="176"/>
      <c r="I67" s="176"/>
      <c r="J67" s="177">
        <f>J263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122</v>
      </c>
      <c r="E68" s="176"/>
      <c r="F68" s="176"/>
      <c r="G68" s="176"/>
      <c r="H68" s="176"/>
      <c r="I68" s="176"/>
      <c r="J68" s="177">
        <f>J282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123</v>
      </c>
      <c r="E69" s="176"/>
      <c r="F69" s="176"/>
      <c r="G69" s="176"/>
      <c r="H69" s="176"/>
      <c r="I69" s="176"/>
      <c r="J69" s="177">
        <f>J291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124</v>
      </c>
      <c r="E70" s="176"/>
      <c r="F70" s="176"/>
      <c r="G70" s="176"/>
      <c r="H70" s="176"/>
      <c r="I70" s="176"/>
      <c r="J70" s="177">
        <f>J300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125</v>
      </c>
      <c r="E71" s="176"/>
      <c r="F71" s="176"/>
      <c r="G71" s="176"/>
      <c r="H71" s="176"/>
      <c r="I71" s="176"/>
      <c r="J71" s="177">
        <f>J384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126</v>
      </c>
      <c r="E72" s="176"/>
      <c r="F72" s="176"/>
      <c r="G72" s="176"/>
      <c r="H72" s="176"/>
      <c r="I72" s="176"/>
      <c r="J72" s="177">
        <f>J395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127</v>
      </c>
      <c r="E73" s="176"/>
      <c r="F73" s="176"/>
      <c r="G73" s="176"/>
      <c r="H73" s="176"/>
      <c r="I73" s="176"/>
      <c r="J73" s="177">
        <f>J453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128</v>
      </c>
      <c r="E74" s="176"/>
      <c r="F74" s="176"/>
      <c r="G74" s="176"/>
      <c r="H74" s="176"/>
      <c r="I74" s="176"/>
      <c r="J74" s="177">
        <f>J581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129</v>
      </c>
      <c r="E75" s="176"/>
      <c r="F75" s="176"/>
      <c r="G75" s="176"/>
      <c r="H75" s="176"/>
      <c r="I75" s="176"/>
      <c r="J75" s="177">
        <f>J630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130</v>
      </c>
      <c r="E76" s="176"/>
      <c r="F76" s="176"/>
      <c r="G76" s="176"/>
      <c r="H76" s="176"/>
      <c r="I76" s="176"/>
      <c r="J76" s="177">
        <f>J710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131</v>
      </c>
      <c r="E77" s="176"/>
      <c r="F77" s="176"/>
      <c r="G77" s="176"/>
      <c r="H77" s="176"/>
      <c r="I77" s="176"/>
      <c r="J77" s="177">
        <f>J763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132</v>
      </c>
      <c r="E78" s="176"/>
      <c r="F78" s="176"/>
      <c r="G78" s="176"/>
      <c r="H78" s="176"/>
      <c r="I78" s="176"/>
      <c r="J78" s="177">
        <f>J794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133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62" t="str">
        <f>E7</f>
        <v>KKN a.s.Objekt B-1.NP angiologická ambulance</v>
      </c>
      <c r="F88" s="34"/>
      <c r="G88" s="34"/>
      <c r="H88" s="34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108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E9</f>
        <v>01 - Stavební úpravy</v>
      </c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F12</f>
        <v>Karlovy Vary</v>
      </c>
      <c r="G92" s="42"/>
      <c r="H92" s="42"/>
      <c r="I92" s="34" t="s">
        <v>23</v>
      </c>
      <c r="J92" s="74" t="str">
        <f>IF(J12="","",J12)</f>
        <v>14. 5. 2025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40.05" customHeight="1">
      <c r="A94" s="40"/>
      <c r="B94" s="41"/>
      <c r="C94" s="34" t="s">
        <v>25</v>
      </c>
      <c r="D94" s="42"/>
      <c r="E94" s="42"/>
      <c r="F94" s="29" t="str">
        <f>E15</f>
        <v>KKN a.s.nem.Karlovy Vary,Bezručova 19,Karlovy Vary</v>
      </c>
      <c r="G94" s="42"/>
      <c r="H94" s="42"/>
      <c r="I94" s="34" t="s">
        <v>31</v>
      </c>
      <c r="J94" s="38" t="str">
        <f>E21</f>
        <v>Jan Sobotka,Kynšperk n.O.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5.65" customHeight="1">
      <c r="A95" s="40"/>
      <c r="B95" s="41"/>
      <c r="C95" s="34" t="s">
        <v>29</v>
      </c>
      <c r="D95" s="42"/>
      <c r="E95" s="42"/>
      <c r="F95" s="29" t="str">
        <f>IF(E18="","",E18)</f>
        <v>Vyplň údaj</v>
      </c>
      <c r="G95" s="42"/>
      <c r="H95" s="42"/>
      <c r="I95" s="34" t="s">
        <v>34</v>
      </c>
      <c r="J95" s="38" t="str">
        <f>E24</f>
        <v>Ing.Jana Handšuhová Smutná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79"/>
      <c r="B97" s="180"/>
      <c r="C97" s="181" t="s">
        <v>134</v>
      </c>
      <c r="D97" s="182" t="s">
        <v>59</v>
      </c>
      <c r="E97" s="182" t="s">
        <v>55</v>
      </c>
      <c r="F97" s="182" t="s">
        <v>56</v>
      </c>
      <c r="G97" s="182" t="s">
        <v>135</v>
      </c>
      <c r="H97" s="182" t="s">
        <v>136</v>
      </c>
      <c r="I97" s="182" t="s">
        <v>137</v>
      </c>
      <c r="J97" s="182" t="s">
        <v>112</v>
      </c>
      <c r="K97" s="183" t="s">
        <v>138</v>
      </c>
      <c r="L97" s="184"/>
      <c r="M97" s="94" t="s">
        <v>19</v>
      </c>
      <c r="N97" s="95" t="s">
        <v>44</v>
      </c>
      <c r="O97" s="95" t="s">
        <v>139</v>
      </c>
      <c r="P97" s="95" t="s">
        <v>140</v>
      </c>
      <c r="Q97" s="95" t="s">
        <v>141</v>
      </c>
      <c r="R97" s="95" t="s">
        <v>142</v>
      </c>
      <c r="S97" s="95" t="s">
        <v>143</v>
      </c>
      <c r="T97" s="96" t="s">
        <v>144</v>
      </c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</row>
    <row r="98" s="2" customFormat="1" ht="22.8" customHeight="1">
      <c r="A98" s="40"/>
      <c r="B98" s="41"/>
      <c r="C98" s="101" t="s">
        <v>145</v>
      </c>
      <c r="D98" s="42"/>
      <c r="E98" s="42"/>
      <c r="F98" s="42"/>
      <c r="G98" s="42"/>
      <c r="H98" s="42"/>
      <c r="I98" s="42"/>
      <c r="J98" s="185">
        <f>BK98</f>
        <v>0</v>
      </c>
      <c r="K98" s="42"/>
      <c r="L98" s="46"/>
      <c r="M98" s="97"/>
      <c r="N98" s="186"/>
      <c r="O98" s="98"/>
      <c r="P98" s="187">
        <f>P99+P262</f>
        <v>0</v>
      </c>
      <c r="Q98" s="98"/>
      <c r="R98" s="187">
        <f>R99+R262</f>
        <v>9.8888748299999989</v>
      </c>
      <c r="S98" s="98"/>
      <c r="T98" s="188">
        <f>T99+T262</f>
        <v>7.1125035400000005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73</v>
      </c>
      <c r="AU98" s="19" t="s">
        <v>113</v>
      </c>
      <c r="BK98" s="189">
        <f>BK99+BK262</f>
        <v>0</v>
      </c>
    </row>
    <row r="99" s="12" customFormat="1" ht="25.92" customHeight="1">
      <c r="A99" s="12"/>
      <c r="B99" s="190"/>
      <c r="C99" s="191"/>
      <c r="D99" s="192" t="s">
        <v>73</v>
      </c>
      <c r="E99" s="193" t="s">
        <v>146</v>
      </c>
      <c r="F99" s="193" t="s">
        <v>147</v>
      </c>
      <c r="G99" s="191"/>
      <c r="H99" s="191"/>
      <c r="I99" s="194"/>
      <c r="J99" s="195">
        <f>BK99</f>
        <v>0</v>
      </c>
      <c r="K99" s="191"/>
      <c r="L99" s="196"/>
      <c r="M99" s="197"/>
      <c r="N99" s="198"/>
      <c r="O99" s="198"/>
      <c r="P99" s="199">
        <f>P100+P110+P184+P244+P258</f>
        <v>0</v>
      </c>
      <c r="Q99" s="198"/>
      <c r="R99" s="199">
        <f>R100+R110+R184+R244+R258</f>
        <v>5.4771946399999996</v>
      </c>
      <c r="S99" s="198"/>
      <c r="T99" s="200">
        <f>T100+T110+T184+T244+T258</f>
        <v>3.9774599999999998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82</v>
      </c>
      <c r="AT99" s="202" t="s">
        <v>73</v>
      </c>
      <c r="AU99" s="202" t="s">
        <v>74</v>
      </c>
      <c r="AY99" s="201" t="s">
        <v>148</v>
      </c>
      <c r="BK99" s="203">
        <f>BK100+BK110+BK184+BK244+BK258</f>
        <v>0</v>
      </c>
    </row>
    <row r="100" s="12" customFormat="1" ht="22.8" customHeight="1">
      <c r="A100" s="12"/>
      <c r="B100" s="190"/>
      <c r="C100" s="191"/>
      <c r="D100" s="192" t="s">
        <v>73</v>
      </c>
      <c r="E100" s="204" t="s">
        <v>149</v>
      </c>
      <c r="F100" s="204" t="s">
        <v>150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SUM(P101:P109)</f>
        <v>0</v>
      </c>
      <c r="Q100" s="198"/>
      <c r="R100" s="199">
        <f>SUM(R101:R109)</f>
        <v>0.055590000000000001</v>
      </c>
      <c r="S100" s="198"/>
      <c r="T100" s="200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82</v>
      </c>
      <c r="AT100" s="202" t="s">
        <v>73</v>
      </c>
      <c r="AU100" s="202" t="s">
        <v>82</v>
      </c>
      <c r="AY100" s="201" t="s">
        <v>148</v>
      </c>
      <c r="BK100" s="203">
        <f>SUM(BK101:BK109)</f>
        <v>0</v>
      </c>
    </row>
    <row r="101" s="2" customFormat="1" ht="16.5" customHeight="1">
      <c r="A101" s="40"/>
      <c r="B101" s="41"/>
      <c r="C101" s="206" t="s">
        <v>82</v>
      </c>
      <c r="D101" s="206" t="s">
        <v>151</v>
      </c>
      <c r="E101" s="207" t="s">
        <v>152</v>
      </c>
      <c r="F101" s="208" t="s">
        <v>153</v>
      </c>
      <c r="G101" s="209" t="s">
        <v>154</v>
      </c>
      <c r="H101" s="210">
        <v>0.025000000000000001</v>
      </c>
      <c r="I101" s="211"/>
      <c r="J101" s="212">
        <f>ROUND(I101*H101,2)</f>
        <v>0</v>
      </c>
      <c r="K101" s="208" t="s">
        <v>155</v>
      </c>
      <c r="L101" s="46"/>
      <c r="M101" s="213" t="s">
        <v>19</v>
      </c>
      <c r="N101" s="214" t="s">
        <v>45</v>
      </c>
      <c r="O101" s="86"/>
      <c r="P101" s="215">
        <f>O101*H101</f>
        <v>0</v>
      </c>
      <c r="Q101" s="215">
        <v>1.0900000000000001</v>
      </c>
      <c r="R101" s="215">
        <f>Q101*H101</f>
        <v>0.027250000000000003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156</v>
      </c>
      <c r="AT101" s="217" t="s">
        <v>151</v>
      </c>
      <c r="AU101" s="217" t="s">
        <v>84</v>
      </c>
      <c r="AY101" s="19" t="s">
        <v>148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82</v>
      </c>
      <c r="BK101" s="218">
        <f>ROUND(I101*H101,2)</f>
        <v>0</v>
      </c>
      <c r="BL101" s="19" t="s">
        <v>156</v>
      </c>
      <c r="BM101" s="217" t="s">
        <v>157</v>
      </c>
    </row>
    <row r="102" s="2" customFormat="1">
      <c r="A102" s="40"/>
      <c r="B102" s="41"/>
      <c r="C102" s="42"/>
      <c r="D102" s="219" t="s">
        <v>158</v>
      </c>
      <c r="E102" s="42"/>
      <c r="F102" s="220" t="s">
        <v>159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158</v>
      </c>
      <c r="AU102" s="19" t="s">
        <v>84</v>
      </c>
    </row>
    <row r="103" s="2" customFormat="1">
      <c r="A103" s="40"/>
      <c r="B103" s="41"/>
      <c r="C103" s="42"/>
      <c r="D103" s="224" t="s">
        <v>160</v>
      </c>
      <c r="E103" s="42"/>
      <c r="F103" s="225" t="s">
        <v>161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160</v>
      </c>
      <c r="AU103" s="19" t="s">
        <v>84</v>
      </c>
    </row>
    <row r="104" s="13" customFormat="1">
      <c r="A104" s="13"/>
      <c r="B104" s="226"/>
      <c r="C104" s="227"/>
      <c r="D104" s="219" t="s">
        <v>162</v>
      </c>
      <c r="E104" s="228" t="s">
        <v>19</v>
      </c>
      <c r="F104" s="229" t="s">
        <v>163</v>
      </c>
      <c r="G104" s="227"/>
      <c r="H104" s="228" t="s">
        <v>19</v>
      </c>
      <c r="I104" s="230"/>
      <c r="J104" s="227"/>
      <c r="K104" s="227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162</v>
      </c>
      <c r="AU104" s="235" t="s">
        <v>84</v>
      </c>
      <c r="AV104" s="13" t="s">
        <v>82</v>
      </c>
      <c r="AW104" s="13" t="s">
        <v>33</v>
      </c>
      <c r="AX104" s="13" t="s">
        <v>74</v>
      </c>
      <c r="AY104" s="235" t="s">
        <v>148</v>
      </c>
    </row>
    <row r="105" s="14" customFormat="1">
      <c r="A105" s="14"/>
      <c r="B105" s="236"/>
      <c r="C105" s="237"/>
      <c r="D105" s="219" t="s">
        <v>162</v>
      </c>
      <c r="E105" s="238" t="s">
        <v>19</v>
      </c>
      <c r="F105" s="239" t="s">
        <v>164</v>
      </c>
      <c r="G105" s="237"/>
      <c r="H105" s="240">
        <v>0.025000000000000001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162</v>
      </c>
      <c r="AU105" s="246" t="s">
        <v>84</v>
      </c>
      <c r="AV105" s="14" t="s">
        <v>84</v>
      </c>
      <c r="AW105" s="14" t="s">
        <v>33</v>
      </c>
      <c r="AX105" s="14" t="s">
        <v>82</v>
      </c>
      <c r="AY105" s="246" t="s">
        <v>148</v>
      </c>
    </row>
    <row r="106" s="2" customFormat="1" ht="16.5" customHeight="1">
      <c r="A106" s="40"/>
      <c r="B106" s="41"/>
      <c r="C106" s="206" t="s">
        <v>84</v>
      </c>
      <c r="D106" s="206" t="s">
        <v>151</v>
      </c>
      <c r="E106" s="207" t="s">
        <v>165</v>
      </c>
      <c r="F106" s="208" t="s">
        <v>166</v>
      </c>
      <c r="G106" s="209" t="s">
        <v>154</v>
      </c>
      <c r="H106" s="210">
        <v>0.025999999999999999</v>
      </c>
      <c r="I106" s="211"/>
      <c r="J106" s="212">
        <f>ROUND(I106*H106,2)</f>
        <v>0</v>
      </c>
      <c r="K106" s="208" t="s">
        <v>155</v>
      </c>
      <c r="L106" s="46"/>
      <c r="M106" s="213" t="s">
        <v>19</v>
      </c>
      <c r="N106" s="214" t="s">
        <v>45</v>
      </c>
      <c r="O106" s="86"/>
      <c r="P106" s="215">
        <f>O106*H106</f>
        <v>0</v>
      </c>
      <c r="Q106" s="215">
        <v>1.0900000000000001</v>
      </c>
      <c r="R106" s="215">
        <f>Q106*H106</f>
        <v>0.028340000000000001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156</v>
      </c>
      <c r="AT106" s="217" t="s">
        <v>151</v>
      </c>
      <c r="AU106" s="217" t="s">
        <v>84</v>
      </c>
      <c r="AY106" s="19" t="s">
        <v>148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82</v>
      </c>
      <c r="BK106" s="218">
        <f>ROUND(I106*H106,2)</f>
        <v>0</v>
      </c>
      <c r="BL106" s="19" t="s">
        <v>156</v>
      </c>
      <c r="BM106" s="217" t="s">
        <v>167</v>
      </c>
    </row>
    <row r="107" s="2" customFormat="1">
      <c r="A107" s="40"/>
      <c r="B107" s="41"/>
      <c r="C107" s="42"/>
      <c r="D107" s="219" t="s">
        <v>158</v>
      </c>
      <c r="E107" s="42"/>
      <c r="F107" s="220" t="s">
        <v>168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158</v>
      </c>
      <c r="AU107" s="19" t="s">
        <v>84</v>
      </c>
    </row>
    <row r="108" s="2" customFormat="1">
      <c r="A108" s="40"/>
      <c r="B108" s="41"/>
      <c r="C108" s="42"/>
      <c r="D108" s="224" t="s">
        <v>160</v>
      </c>
      <c r="E108" s="42"/>
      <c r="F108" s="225" t="s">
        <v>169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160</v>
      </c>
      <c r="AU108" s="19" t="s">
        <v>84</v>
      </c>
    </row>
    <row r="109" s="14" customFormat="1">
      <c r="A109" s="14"/>
      <c r="B109" s="236"/>
      <c r="C109" s="237"/>
      <c r="D109" s="219" t="s">
        <v>162</v>
      </c>
      <c r="E109" s="238" t="s">
        <v>19</v>
      </c>
      <c r="F109" s="239" t="s">
        <v>170</v>
      </c>
      <c r="G109" s="237"/>
      <c r="H109" s="240">
        <v>0.025999999999999999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162</v>
      </c>
      <c r="AU109" s="246" t="s">
        <v>84</v>
      </c>
      <c r="AV109" s="14" t="s">
        <v>84</v>
      </c>
      <c r="AW109" s="14" t="s">
        <v>33</v>
      </c>
      <c r="AX109" s="14" t="s">
        <v>82</v>
      </c>
      <c r="AY109" s="246" t="s">
        <v>148</v>
      </c>
    </row>
    <row r="110" s="12" customFormat="1" ht="22.8" customHeight="1">
      <c r="A110" s="12"/>
      <c r="B110" s="190"/>
      <c r="C110" s="191"/>
      <c r="D110" s="192" t="s">
        <v>73</v>
      </c>
      <c r="E110" s="204" t="s">
        <v>171</v>
      </c>
      <c r="F110" s="204" t="s">
        <v>172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SUM(P111:P183)</f>
        <v>0</v>
      </c>
      <c r="Q110" s="198"/>
      <c r="R110" s="199">
        <f>SUM(R111:R183)</f>
        <v>5.4064694400000004</v>
      </c>
      <c r="S110" s="198"/>
      <c r="T110" s="200">
        <f>SUM(T111:T183)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82</v>
      </c>
      <c r="AT110" s="202" t="s">
        <v>73</v>
      </c>
      <c r="AU110" s="202" t="s">
        <v>82</v>
      </c>
      <c r="AY110" s="201" t="s">
        <v>148</v>
      </c>
      <c r="BK110" s="203">
        <f>SUM(BK111:BK183)</f>
        <v>0</v>
      </c>
    </row>
    <row r="111" s="2" customFormat="1" ht="16.5" customHeight="1">
      <c r="A111" s="40"/>
      <c r="B111" s="41"/>
      <c r="C111" s="206" t="s">
        <v>149</v>
      </c>
      <c r="D111" s="206" t="s">
        <v>151</v>
      </c>
      <c r="E111" s="207" t="s">
        <v>173</v>
      </c>
      <c r="F111" s="208" t="s">
        <v>174</v>
      </c>
      <c r="G111" s="209" t="s">
        <v>175</v>
      </c>
      <c r="H111" s="210">
        <v>123.17400000000001</v>
      </c>
      <c r="I111" s="211"/>
      <c r="J111" s="212">
        <f>ROUND(I111*H111,2)</f>
        <v>0</v>
      </c>
      <c r="K111" s="208" t="s">
        <v>155</v>
      </c>
      <c r="L111" s="46"/>
      <c r="M111" s="213" t="s">
        <v>19</v>
      </c>
      <c r="N111" s="214" t="s">
        <v>45</v>
      </c>
      <c r="O111" s="86"/>
      <c r="P111" s="215">
        <f>O111*H111</f>
        <v>0</v>
      </c>
      <c r="Q111" s="215">
        <v>0.00025999999999999998</v>
      </c>
      <c r="R111" s="215">
        <f>Q111*H111</f>
        <v>0.032025239999999996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156</v>
      </c>
      <c r="AT111" s="217" t="s">
        <v>151</v>
      </c>
      <c r="AU111" s="217" t="s">
        <v>84</v>
      </c>
      <c r="AY111" s="19" t="s">
        <v>148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82</v>
      </c>
      <c r="BK111" s="218">
        <f>ROUND(I111*H111,2)</f>
        <v>0</v>
      </c>
      <c r="BL111" s="19" t="s">
        <v>156</v>
      </c>
      <c r="BM111" s="217" t="s">
        <v>176</v>
      </c>
    </row>
    <row r="112" s="2" customFormat="1">
      <c r="A112" s="40"/>
      <c r="B112" s="41"/>
      <c r="C112" s="42"/>
      <c r="D112" s="219" t="s">
        <v>158</v>
      </c>
      <c r="E112" s="42"/>
      <c r="F112" s="220" t="s">
        <v>177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158</v>
      </c>
      <c r="AU112" s="19" t="s">
        <v>84</v>
      </c>
    </row>
    <row r="113" s="2" customFormat="1">
      <c r="A113" s="40"/>
      <c r="B113" s="41"/>
      <c r="C113" s="42"/>
      <c r="D113" s="224" t="s">
        <v>160</v>
      </c>
      <c r="E113" s="42"/>
      <c r="F113" s="225" t="s">
        <v>178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160</v>
      </c>
      <c r="AU113" s="19" t="s">
        <v>84</v>
      </c>
    </row>
    <row r="114" s="2" customFormat="1" ht="16.5" customHeight="1">
      <c r="A114" s="40"/>
      <c r="B114" s="41"/>
      <c r="C114" s="206" t="s">
        <v>156</v>
      </c>
      <c r="D114" s="206" t="s">
        <v>151</v>
      </c>
      <c r="E114" s="207" t="s">
        <v>179</v>
      </c>
      <c r="F114" s="208" t="s">
        <v>180</v>
      </c>
      <c r="G114" s="209" t="s">
        <v>175</v>
      </c>
      <c r="H114" s="210">
        <v>8.6910000000000007</v>
      </c>
      <c r="I114" s="211"/>
      <c r="J114" s="212">
        <f>ROUND(I114*H114,2)</f>
        <v>0</v>
      </c>
      <c r="K114" s="208" t="s">
        <v>155</v>
      </c>
      <c r="L114" s="46"/>
      <c r="M114" s="213" t="s">
        <v>19</v>
      </c>
      <c r="N114" s="214" t="s">
        <v>45</v>
      </c>
      <c r="O114" s="86"/>
      <c r="P114" s="215">
        <f>O114*H114</f>
        <v>0</v>
      </c>
      <c r="Q114" s="215">
        <v>0.0080000000000000002</v>
      </c>
      <c r="R114" s="215">
        <f>Q114*H114</f>
        <v>0.069528000000000006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156</v>
      </c>
      <c r="AT114" s="217" t="s">
        <v>151</v>
      </c>
      <c r="AU114" s="217" t="s">
        <v>84</v>
      </c>
      <c r="AY114" s="19" t="s">
        <v>148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82</v>
      </c>
      <c r="BK114" s="218">
        <f>ROUND(I114*H114,2)</f>
        <v>0</v>
      </c>
      <c r="BL114" s="19" t="s">
        <v>156</v>
      </c>
      <c r="BM114" s="217" t="s">
        <v>181</v>
      </c>
    </row>
    <row r="115" s="2" customFormat="1">
      <c r="A115" s="40"/>
      <c r="B115" s="41"/>
      <c r="C115" s="42"/>
      <c r="D115" s="219" t="s">
        <v>158</v>
      </c>
      <c r="E115" s="42"/>
      <c r="F115" s="220" t="s">
        <v>182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158</v>
      </c>
      <c r="AU115" s="19" t="s">
        <v>84</v>
      </c>
    </row>
    <row r="116" s="2" customFormat="1">
      <c r="A116" s="40"/>
      <c r="B116" s="41"/>
      <c r="C116" s="42"/>
      <c r="D116" s="224" t="s">
        <v>160</v>
      </c>
      <c r="E116" s="42"/>
      <c r="F116" s="225" t="s">
        <v>183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160</v>
      </c>
      <c r="AU116" s="19" t="s">
        <v>84</v>
      </c>
    </row>
    <row r="117" s="13" customFormat="1">
      <c r="A117" s="13"/>
      <c r="B117" s="226"/>
      <c r="C117" s="227"/>
      <c r="D117" s="219" t="s">
        <v>162</v>
      </c>
      <c r="E117" s="228" t="s">
        <v>19</v>
      </c>
      <c r="F117" s="229" t="s">
        <v>163</v>
      </c>
      <c r="G117" s="227"/>
      <c r="H117" s="228" t="s">
        <v>19</v>
      </c>
      <c r="I117" s="230"/>
      <c r="J117" s="227"/>
      <c r="K117" s="227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162</v>
      </c>
      <c r="AU117" s="235" t="s">
        <v>84</v>
      </c>
      <c r="AV117" s="13" t="s">
        <v>82</v>
      </c>
      <c r="AW117" s="13" t="s">
        <v>33</v>
      </c>
      <c r="AX117" s="13" t="s">
        <v>74</v>
      </c>
      <c r="AY117" s="235" t="s">
        <v>148</v>
      </c>
    </row>
    <row r="118" s="13" customFormat="1">
      <c r="A118" s="13"/>
      <c r="B118" s="226"/>
      <c r="C118" s="227"/>
      <c r="D118" s="219" t="s">
        <v>162</v>
      </c>
      <c r="E118" s="228" t="s">
        <v>19</v>
      </c>
      <c r="F118" s="229" t="s">
        <v>184</v>
      </c>
      <c r="G118" s="227"/>
      <c r="H118" s="228" t="s">
        <v>19</v>
      </c>
      <c r="I118" s="230"/>
      <c r="J118" s="227"/>
      <c r="K118" s="227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162</v>
      </c>
      <c r="AU118" s="235" t="s">
        <v>84</v>
      </c>
      <c r="AV118" s="13" t="s">
        <v>82</v>
      </c>
      <c r="AW118" s="13" t="s">
        <v>33</v>
      </c>
      <c r="AX118" s="13" t="s">
        <v>74</v>
      </c>
      <c r="AY118" s="235" t="s">
        <v>148</v>
      </c>
    </row>
    <row r="119" s="14" customFormat="1">
      <c r="A119" s="14"/>
      <c r="B119" s="236"/>
      <c r="C119" s="237"/>
      <c r="D119" s="219" t="s">
        <v>162</v>
      </c>
      <c r="E119" s="238" t="s">
        <v>19</v>
      </c>
      <c r="F119" s="239" t="s">
        <v>185</v>
      </c>
      <c r="G119" s="237"/>
      <c r="H119" s="240">
        <v>8.6910000000000007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162</v>
      </c>
      <c r="AU119" s="246" t="s">
        <v>84</v>
      </c>
      <c r="AV119" s="14" t="s">
        <v>84</v>
      </c>
      <c r="AW119" s="14" t="s">
        <v>33</v>
      </c>
      <c r="AX119" s="14" t="s">
        <v>82</v>
      </c>
      <c r="AY119" s="246" t="s">
        <v>148</v>
      </c>
    </row>
    <row r="120" s="2" customFormat="1" ht="16.5" customHeight="1">
      <c r="A120" s="40"/>
      <c r="B120" s="41"/>
      <c r="C120" s="206" t="s">
        <v>186</v>
      </c>
      <c r="D120" s="206" t="s">
        <v>151</v>
      </c>
      <c r="E120" s="207" t="s">
        <v>187</v>
      </c>
      <c r="F120" s="208" t="s">
        <v>188</v>
      </c>
      <c r="G120" s="209" t="s">
        <v>189</v>
      </c>
      <c r="H120" s="210">
        <v>5</v>
      </c>
      <c r="I120" s="211"/>
      <c r="J120" s="212">
        <f>ROUND(I120*H120,2)</f>
        <v>0</v>
      </c>
      <c r="K120" s="208" t="s">
        <v>155</v>
      </c>
      <c r="L120" s="46"/>
      <c r="M120" s="213" t="s">
        <v>19</v>
      </c>
      <c r="N120" s="214" t="s">
        <v>45</v>
      </c>
      <c r="O120" s="86"/>
      <c r="P120" s="215">
        <f>O120*H120</f>
        <v>0</v>
      </c>
      <c r="Q120" s="215">
        <v>0.0094999999999999998</v>
      </c>
      <c r="R120" s="215">
        <f>Q120*H120</f>
        <v>0.047500000000000001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156</v>
      </c>
      <c r="AT120" s="217" t="s">
        <v>151</v>
      </c>
      <c r="AU120" s="217" t="s">
        <v>84</v>
      </c>
      <c r="AY120" s="19" t="s">
        <v>148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82</v>
      </c>
      <c r="BK120" s="218">
        <f>ROUND(I120*H120,2)</f>
        <v>0</v>
      </c>
      <c r="BL120" s="19" t="s">
        <v>156</v>
      </c>
      <c r="BM120" s="217" t="s">
        <v>190</v>
      </c>
    </row>
    <row r="121" s="2" customFormat="1">
      <c r="A121" s="40"/>
      <c r="B121" s="41"/>
      <c r="C121" s="42"/>
      <c r="D121" s="219" t="s">
        <v>158</v>
      </c>
      <c r="E121" s="42"/>
      <c r="F121" s="220" t="s">
        <v>191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158</v>
      </c>
      <c r="AU121" s="19" t="s">
        <v>84</v>
      </c>
    </row>
    <row r="122" s="2" customFormat="1">
      <c r="A122" s="40"/>
      <c r="B122" s="41"/>
      <c r="C122" s="42"/>
      <c r="D122" s="224" t="s">
        <v>160</v>
      </c>
      <c r="E122" s="42"/>
      <c r="F122" s="225" t="s">
        <v>192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160</v>
      </c>
      <c r="AU122" s="19" t="s">
        <v>84</v>
      </c>
    </row>
    <row r="123" s="2" customFormat="1" ht="16.5" customHeight="1">
      <c r="A123" s="40"/>
      <c r="B123" s="41"/>
      <c r="C123" s="206" t="s">
        <v>171</v>
      </c>
      <c r="D123" s="206" t="s">
        <v>151</v>
      </c>
      <c r="E123" s="207" t="s">
        <v>193</v>
      </c>
      <c r="F123" s="208" t="s">
        <v>194</v>
      </c>
      <c r="G123" s="209" t="s">
        <v>189</v>
      </c>
      <c r="H123" s="210">
        <v>5</v>
      </c>
      <c r="I123" s="211"/>
      <c r="J123" s="212">
        <f>ROUND(I123*H123,2)</f>
        <v>0</v>
      </c>
      <c r="K123" s="208" t="s">
        <v>155</v>
      </c>
      <c r="L123" s="46"/>
      <c r="M123" s="213" t="s">
        <v>19</v>
      </c>
      <c r="N123" s="214" t="s">
        <v>45</v>
      </c>
      <c r="O123" s="86"/>
      <c r="P123" s="215">
        <f>O123*H123</f>
        <v>0</v>
      </c>
      <c r="Q123" s="215">
        <v>0.037999999999999999</v>
      </c>
      <c r="R123" s="215">
        <f>Q123*H123</f>
        <v>0.19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156</v>
      </c>
      <c r="AT123" s="217" t="s">
        <v>151</v>
      </c>
      <c r="AU123" s="217" t="s">
        <v>84</v>
      </c>
      <c r="AY123" s="19" t="s">
        <v>148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82</v>
      </c>
      <c r="BK123" s="218">
        <f>ROUND(I123*H123,2)</f>
        <v>0</v>
      </c>
      <c r="BL123" s="19" t="s">
        <v>156</v>
      </c>
      <c r="BM123" s="217" t="s">
        <v>195</v>
      </c>
    </row>
    <row r="124" s="2" customFormat="1">
      <c r="A124" s="40"/>
      <c r="B124" s="41"/>
      <c r="C124" s="42"/>
      <c r="D124" s="219" t="s">
        <v>158</v>
      </c>
      <c r="E124" s="42"/>
      <c r="F124" s="220" t="s">
        <v>196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158</v>
      </c>
      <c r="AU124" s="19" t="s">
        <v>84</v>
      </c>
    </row>
    <row r="125" s="2" customFormat="1">
      <c r="A125" s="40"/>
      <c r="B125" s="41"/>
      <c r="C125" s="42"/>
      <c r="D125" s="224" t="s">
        <v>160</v>
      </c>
      <c r="E125" s="42"/>
      <c r="F125" s="225" t="s">
        <v>197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160</v>
      </c>
      <c r="AU125" s="19" t="s">
        <v>84</v>
      </c>
    </row>
    <row r="126" s="2" customFormat="1" ht="16.5" customHeight="1">
      <c r="A126" s="40"/>
      <c r="B126" s="41"/>
      <c r="C126" s="206" t="s">
        <v>198</v>
      </c>
      <c r="D126" s="206" t="s">
        <v>151</v>
      </c>
      <c r="E126" s="207" t="s">
        <v>199</v>
      </c>
      <c r="F126" s="208" t="s">
        <v>200</v>
      </c>
      <c r="G126" s="209" t="s">
        <v>189</v>
      </c>
      <c r="H126" s="210">
        <v>3</v>
      </c>
      <c r="I126" s="211"/>
      <c r="J126" s="212">
        <f>ROUND(I126*H126,2)</f>
        <v>0</v>
      </c>
      <c r="K126" s="208" t="s">
        <v>155</v>
      </c>
      <c r="L126" s="46"/>
      <c r="M126" s="213" t="s">
        <v>19</v>
      </c>
      <c r="N126" s="214" t="s">
        <v>45</v>
      </c>
      <c r="O126" s="86"/>
      <c r="P126" s="215">
        <f>O126*H126</f>
        <v>0</v>
      </c>
      <c r="Q126" s="215">
        <v>0.14360000000000001</v>
      </c>
      <c r="R126" s="215">
        <f>Q126*H126</f>
        <v>0.43080000000000002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156</v>
      </c>
      <c r="AT126" s="217" t="s">
        <v>151</v>
      </c>
      <c r="AU126" s="217" t="s">
        <v>84</v>
      </c>
      <c r="AY126" s="19" t="s">
        <v>148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82</v>
      </c>
      <c r="BK126" s="218">
        <f>ROUND(I126*H126,2)</f>
        <v>0</v>
      </c>
      <c r="BL126" s="19" t="s">
        <v>156</v>
      </c>
      <c r="BM126" s="217" t="s">
        <v>201</v>
      </c>
    </row>
    <row r="127" s="2" customFormat="1">
      <c r="A127" s="40"/>
      <c r="B127" s="41"/>
      <c r="C127" s="42"/>
      <c r="D127" s="219" t="s">
        <v>158</v>
      </c>
      <c r="E127" s="42"/>
      <c r="F127" s="220" t="s">
        <v>202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158</v>
      </c>
      <c r="AU127" s="19" t="s">
        <v>84</v>
      </c>
    </row>
    <row r="128" s="2" customFormat="1">
      <c r="A128" s="40"/>
      <c r="B128" s="41"/>
      <c r="C128" s="42"/>
      <c r="D128" s="224" t="s">
        <v>160</v>
      </c>
      <c r="E128" s="42"/>
      <c r="F128" s="225" t="s">
        <v>203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160</v>
      </c>
      <c r="AU128" s="19" t="s">
        <v>84</v>
      </c>
    </row>
    <row r="129" s="2" customFormat="1" ht="16.5" customHeight="1">
      <c r="A129" s="40"/>
      <c r="B129" s="41"/>
      <c r="C129" s="206" t="s">
        <v>204</v>
      </c>
      <c r="D129" s="206" t="s">
        <v>151</v>
      </c>
      <c r="E129" s="207" t="s">
        <v>205</v>
      </c>
      <c r="F129" s="208" t="s">
        <v>206</v>
      </c>
      <c r="G129" s="209" t="s">
        <v>175</v>
      </c>
      <c r="H129" s="210">
        <v>123.17400000000001</v>
      </c>
      <c r="I129" s="211"/>
      <c r="J129" s="212">
        <f>ROUND(I129*H129,2)</f>
        <v>0</v>
      </c>
      <c r="K129" s="208" t="s">
        <v>155</v>
      </c>
      <c r="L129" s="46"/>
      <c r="M129" s="213" t="s">
        <v>19</v>
      </c>
      <c r="N129" s="214" t="s">
        <v>45</v>
      </c>
      <c r="O129" s="86"/>
      <c r="P129" s="215">
        <f>O129*H129</f>
        <v>0</v>
      </c>
      <c r="Q129" s="215">
        <v>0.0030000000000000001</v>
      </c>
      <c r="R129" s="215">
        <f>Q129*H129</f>
        <v>0.36952200000000002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156</v>
      </c>
      <c r="AT129" s="217" t="s">
        <v>151</v>
      </c>
      <c r="AU129" s="217" t="s">
        <v>84</v>
      </c>
      <c r="AY129" s="19" t="s">
        <v>148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82</v>
      </c>
      <c r="BK129" s="218">
        <f>ROUND(I129*H129,2)</f>
        <v>0</v>
      </c>
      <c r="BL129" s="19" t="s">
        <v>156</v>
      </c>
      <c r="BM129" s="217" t="s">
        <v>207</v>
      </c>
    </row>
    <row r="130" s="2" customFormat="1">
      <c r="A130" s="40"/>
      <c r="B130" s="41"/>
      <c r="C130" s="42"/>
      <c r="D130" s="219" t="s">
        <v>158</v>
      </c>
      <c r="E130" s="42"/>
      <c r="F130" s="220" t="s">
        <v>208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158</v>
      </c>
      <c r="AU130" s="19" t="s">
        <v>84</v>
      </c>
    </row>
    <row r="131" s="2" customFormat="1">
      <c r="A131" s="40"/>
      <c r="B131" s="41"/>
      <c r="C131" s="42"/>
      <c r="D131" s="224" t="s">
        <v>160</v>
      </c>
      <c r="E131" s="42"/>
      <c r="F131" s="225" t="s">
        <v>209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160</v>
      </c>
      <c r="AU131" s="19" t="s">
        <v>84</v>
      </c>
    </row>
    <row r="132" s="14" customFormat="1">
      <c r="A132" s="14"/>
      <c r="B132" s="236"/>
      <c r="C132" s="237"/>
      <c r="D132" s="219" t="s">
        <v>162</v>
      </c>
      <c r="E132" s="238" t="s">
        <v>19</v>
      </c>
      <c r="F132" s="239" t="s">
        <v>210</v>
      </c>
      <c r="G132" s="237"/>
      <c r="H132" s="240">
        <v>43.743000000000002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162</v>
      </c>
      <c r="AU132" s="246" t="s">
        <v>84</v>
      </c>
      <c r="AV132" s="14" t="s">
        <v>84</v>
      </c>
      <c r="AW132" s="14" t="s">
        <v>33</v>
      </c>
      <c r="AX132" s="14" t="s">
        <v>74</v>
      </c>
      <c r="AY132" s="246" t="s">
        <v>148</v>
      </c>
    </row>
    <row r="133" s="14" customFormat="1">
      <c r="A133" s="14"/>
      <c r="B133" s="236"/>
      <c r="C133" s="237"/>
      <c r="D133" s="219" t="s">
        <v>162</v>
      </c>
      <c r="E133" s="238" t="s">
        <v>19</v>
      </c>
      <c r="F133" s="239" t="s">
        <v>211</v>
      </c>
      <c r="G133" s="237"/>
      <c r="H133" s="240">
        <v>70.501999999999995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162</v>
      </c>
      <c r="AU133" s="246" t="s">
        <v>84</v>
      </c>
      <c r="AV133" s="14" t="s">
        <v>84</v>
      </c>
      <c r="AW133" s="14" t="s">
        <v>33</v>
      </c>
      <c r="AX133" s="14" t="s">
        <v>74</v>
      </c>
      <c r="AY133" s="246" t="s">
        <v>148</v>
      </c>
    </row>
    <row r="134" s="14" customFormat="1">
      <c r="A134" s="14"/>
      <c r="B134" s="236"/>
      <c r="C134" s="237"/>
      <c r="D134" s="219" t="s">
        <v>162</v>
      </c>
      <c r="E134" s="238" t="s">
        <v>19</v>
      </c>
      <c r="F134" s="239" t="s">
        <v>212</v>
      </c>
      <c r="G134" s="237"/>
      <c r="H134" s="240">
        <v>23.904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162</v>
      </c>
      <c r="AU134" s="246" t="s">
        <v>84</v>
      </c>
      <c r="AV134" s="14" t="s">
        <v>84</v>
      </c>
      <c r="AW134" s="14" t="s">
        <v>33</v>
      </c>
      <c r="AX134" s="14" t="s">
        <v>74</v>
      </c>
      <c r="AY134" s="246" t="s">
        <v>148</v>
      </c>
    </row>
    <row r="135" s="13" customFormat="1">
      <c r="A135" s="13"/>
      <c r="B135" s="226"/>
      <c r="C135" s="227"/>
      <c r="D135" s="219" t="s">
        <v>162</v>
      </c>
      <c r="E135" s="228" t="s">
        <v>19</v>
      </c>
      <c r="F135" s="229" t="s">
        <v>213</v>
      </c>
      <c r="G135" s="227"/>
      <c r="H135" s="228" t="s">
        <v>19</v>
      </c>
      <c r="I135" s="230"/>
      <c r="J135" s="227"/>
      <c r="K135" s="227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162</v>
      </c>
      <c r="AU135" s="235" t="s">
        <v>84</v>
      </c>
      <c r="AV135" s="13" t="s">
        <v>82</v>
      </c>
      <c r="AW135" s="13" t="s">
        <v>33</v>
      </c>
      <c r="AX135" s="13" t="s">
        <v>74</v>
      </c>
      <c r="AY135" s="235" t="s">
        <v>148</v>
      </c>
    </row>
    <row r="136" s="14" customFormat="1">
      <c r="A136" s="14"/>
      <c r="B136" s="236"/>
      <c r="C136" s="237"/>
      <c r="D136" s="219" t="s">
        <v>162</v>
      </c>
      <c r="E136" s="238" t="s">
        <v>19</v>
      </c>
      <c r="F136" s="239" t="s">
        <v>214</v>
      </c>
      <c r="G136" s="237"/>
      <c r="H136" s="240">
        <v>-14.975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162</v>
      </c>
      <c r="AU136" s="246" t="s">
        <v>84</v>
      </c>
      <c r="AV136" s="14" t="s">
        <v>84</v>
      </c>
      <c r="AW136" s="14" t="s">
        <v>33</v>
      </c>
      <c r="AX136" s="14" t="s">
        <v>74</v>
      </c>
      <c r="AY136" s="246" t="s">
        <v>148</v>
      </c>
    </row>
    <row r="137" s="15" customFormat="1">
      <c r="A137" s="15"/>
      <c r="B137" s="247"/>
      <c r="C137" s="248"/>
      <c r="D137" s="219" t="s">
        <v>162</v>
      </c>
      <c r="E137" s="249" t="s">
        <v>19</v>
      </c>
      <c r="F137" s="250" t="s">
        <v>215</v>
      </c>
      <c r="G137" s="248"/>
      <c r="H137" s="251">
        <v>123.17400000000001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7" t="s">
        <v>162</v>
      </c>
      <c r="AU137" s="257" t="s">
        <v>84</v>
      </c>
      <c r="AV137" s="15" t="s">
        <v>156</v>
      </c>
      <c r="AW137" s="15" t="s">
        <v>33</v>
      </c>
      <c r="AX137" s="15" t="s">
        <v>82</v>
      </c>
      <c r="AY137" s="257" t="s">
        <v>148</v>
      </c>
    </row>
    <row r="138" s="2" customFormat="1" ht="16.5" customHeight="1">
      <c r="A138" s="40"/>
      <c r="B138" s="41"/>
      <c r="C138" s="206" t="s">
        <v>216</v>
      </c>
      <c r="D138" s="206" t="s">
        <v>151</v>
      </c>
      <c r="E138" s="207" t="s">
        <v>217</v>
      </c>
      <c r="F138" s="208" t="s">
        <v>218</v>
      </c>
      <c r="G138" s="209" t="s">
        <v>175</v>
      </c>
      <c r="H138" s="210">
        <v>17.382000000000001</v>
      </c>
      <c r="I138" s="211"/>
      <c r="J138" s="212">
        <f>ROUND(I138*H138,2)</f>
        <v>0</v>
      </c>
      <c r="K138" s="208" t="s">
        <v>155</v>
      </c>
      <c r="L138" s="46"/>
      <c r="M138" s="213" t="s">
        <v>19</v>
      </c>
      <c r="N138" s="214" t="s">
        <v>45</v>
      </c>
      <c r="O138" s="86"/>
      <c r="P138" s="215">
        <f>O138*H138</f>
        <v>0</v>
      </c>
      <c r="Q138" s="215">
        <v>0.012</v>
      </c>
      <c r="R138" s="215">
        <f>Q138*H138</f>
        <v>0.20858400000000002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156</v>
      </c>
      <c r="AT138" s="217" t="s">
        <v>151</v>
      </c>
      <c r="AU138" s="217" t="s">
        <v>84</v>
      </c>
      <c r="AY138" s="19" t="s">
        <v>148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82</v>
      </c>
      <c r="BK138" s="218">
        <f>ROUND(I138*H138,2)</f>
        <v>0</v>
      </c>
      <c r="BL138" s="19" t="s">
        <v>156</v>
      </c>
      <c r="BM138" s="217" t="s">
        <v>219</v>
      </c>
    </row>
    <row r="139" s="2" customFormat="1">
      <c r="A139" s="40"/>
      <c r="B139" s="41"/>
      <c r="C139" s="42"/>
      <c r="D139" s="219" t="s">
        <v>158</v>
      </c>
      <c r="E139" s="42"/>
      <c r="F139" s="220" t="s">
        <v>220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158</v>
      </c>
      <c r="AU139" s="19" t="s">
        <v>84</v>
      </c>
    </row>
    <row r="140" s="2" customFormat="1">
      <c r="A140" s="40"/>
      <c r="B140" s="41"/>
      <c r="C140" s="42"/>
      <c r="D140" s="224" t="s">
        <v>160</v>
      </c>
      <c r="E140" s="42"/>
      <c r="F140" s="225" t="s">
        <v>221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160</v>
      </c>
      <c r="AU140" s="19" t="s">
        <v>84</v>
      </c>
    </row>
    <row r="141" s="13" customFormat="1">
      <c r="A141" s="13"/>
      <c r="B141" s="226"/>
      <c r="C141" s="227"/>
      <c r="D141" s="219" t="s">
        <v>162</v>
      </c>
      <c r="E141" s="228" t="s">
        <v>19</v>
      </c>
      <c r="F141" s="229" t="s">
        <v>163</v>
      </c>
      <c r="G141" s="227"/>
      <c r="H141" s="228" t="s">
        <v>19</v>
      </c>
      <c r="I141" s="230"/>
      <c r="J141" s="227"/>
      <c r="K141" s="227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162</v>
      </c>
      <c r="AU141" s="235" t="s">
        <v>84</v>
      </c>
      <c r="AV141" s="13" t="s">
        <v>82</v>
      </c>
      <c r="AW141" s="13" t="s">
        <v>33</v>
      </c>
      <c r="AX141" s="13" t="s">
        <v>74</v>
      </c>
      <c r="AY141" s="235" t="s">
        <v>148</v>
      </c>
    </row>
    <row r="142" s="13" customFormat="1">
      <c r="A142" s="13"/>
      <c r="B142" s="226"/>
      <c r="C142" s="227"/>
      <c r="D142" s="219" t="s">
        <v>162</v>
      </c>
      <c r="E142" s="228" t="s">
        <v>19</v>
      </c>
      <c r="F142" s="229" t="s">
        <v>222</v>
      </c>
      <c r="G142" s="227"/>
      <c r="H142" s="228" t="s">
        <v>19</v>
      </c>
      <c r="I142" s="230"/>
      <c r="J142" s="227"/>
      <c r="K142" s="227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162</v>
      </c>
      <c r="AU142" s="235" t="s">
        <v>84</v>
      </c>
      <c r="AV142" s="13" t="s">
        <v>82</v>
      </c>
      <c r="AW142" s="13" t="s">
        <v>33</v>
      </c>
      <c r="AX142" s="13" t="s">
        <v>74</v>
      </c>
      <c r="AY142" s="235" t="s">
        <v>148</v>
      </c>
    </row>
    <row r="143" s="14" customFormat="1">
      <c r="A143" s="14"/>
      <c r="B143" s="236"/>
      <c r="C143" s="237"/>
      <c r="D143" s="219" t="s">
        <v>162</v>
      </c>
      <c r="E143" s="238" t="s">
        <v>19</v>
      </c>
      <c r="F143" s="239" t="s">
        <v>223</v>
      </c>
      <c r="G143" s="237"/>
      <c r="H143" s="240">
        <v>17.382000000000001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162</v>
      </c>
      <c r="AU143" s="246" t="s">
        <v>84</v>
      </c>
      <c r="AV143" s="14" t="s">
        <v>84</v>
      </c>
      <c r="AW143" s="14" t="s">
        <v>33</v>
      </c>
      <c r="AX143" s="14" t="s">
        <v>82</v>
      </c>
      <c r="AY143" s="246" t="s">
        <v>148</v>
      </c>
    </row>
    <row r="144" s="2" customFormat="1" ht="21.75" customHeight="1">
      <c r="A144" s="40"/>
      <c r="B144" s="41"/>
      <c r="C144" s="206" t="s">
        <v>224</v>
      </c>
      <c r="D144" s="206" t="s">
        <v>151</v>
      </c>
      <c r="E144" s="207" t="s">
        <v>225</v>
      </c>
      <c r="F144" s="208" t="s">
        <v>226</v>
      </c>
      <c r="G144" s="209" t="s">
        <v>175</v>
      </c>
      <c r="H144" s="210">
        <v>34.764000000000003</v>
      </c>
      <c r="I144" s="211"/>
      <c r="J144" s="212">
        <f>ROUND(I144*H144,2)</f>
        <v>0</v>
      </c>
      <c r="K144" s="208" t="s">
        <v>155</v>
      </c>
      <c r="L144" s="46"/>
      <c r="M144" s="213" t="s">
        <v>19</v>
      </c>
      <c r="N144" s="214" t="s">
        <v>45</v>
      </c>
      <c r="O144" s="86"/>
      <c r="P144" s="215">
        <f>O144*H144</f>
        <v>0</v>
      </c>
      <c r="Q144" s="215">
        <v>0.0060000000000000001</v>
      </c>
      <c r="R144" s="215">
        <f>Q144*H144</f>
        <v>0.20858400000000002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156</v>
      </c>
      <c r="AT144" s="217" t="s">
        <v>151</v>
      </c>
      <c r="AU144" s="217" t="s">
        <v>84</v>
      </c>
      <c r="AY144" s="19" t="s">
        <v>148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82</v>
      </c>
      <c r="BK144" s="218">
        <f>ROUND(I144*H144,2)</f>
        <v>0</v>
      </c>
      <c r="BL144" s="19" t="s">
        <v>156</v>
      </c>
      <c r="BM144" s="217" t="s">
        <v>227</v>
      </c>
    </row>
    <row r="145" s="2" customFormat="1">
      <c r="A145" s="40"/>
      <c r="B145" s="41"/>
      <c r="C145" s="42"/>
      <c r="D145" s="219" t="s">
        <v>158</v>
      </c>
      <c r="E145" s="42"/>
      <c r="F145" s="220" t="s">
        <v>228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158</v>
      </c>
      <c r="AU145" s="19" t="s">
        <v>84</v>
      </c>
    </row>
    <row r="146" s="2" customFormat="1">
      <c r="A146" s="40"/>
      <c r="B146" s="41"/>
      <c r="C146" s="42"/>
      <c r="D146" s="224" t="s">
        <v>160</v>
      </c>
      <c r="E146" s="42"/>
      <c r="F146" s="225" t="s">
        <v>229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160</v>
      </c>
      <c r="AU146" s="19" t="s">
        <v>84</v>
      </c>
    </row>
    <row r="147" s="14" customFormat="1">
      <c r="A147" s="14"/>
      <c r="B147" s="236"/>
      <c r="C147" s="237"/>
      <c r="D147" s="219" t="s">
        <v>162</v>
      </c>
      <c r="E147" s="237"/>
      <c r="F147" s="239" t="s">
        <v>230</v>
      </c>
      <c r="G147" s="237"/>
      <c r="H147" s="240">
        <v>34.764000000000003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162</v>
      </c>
      <c r="AU147" s="246" t="s">
        <v>84</v>
      </c>
      <c r="AV147" s="14" t="s">
        <v>84</v>
      </c>
      <c r="AW147" s="14" t="s">
        <v>4</v>
      </c>
      <c r="AX147" s="14" t="s">
        <v>82</v>
      </c>
      <c r="AY147" s="246" t="s">
        <v>148</v>
      </c>
    </row>
    <row r="148" s="2" customFormat="1" ht="16.5" customHeight="1">
      <c r="A148" s="40"/>
      <c r="B148" s="41"/>
      <c r="C148" s="206" t="s">
        <v>231</v>
      </c>
      <c r="D148" s="206" t="s">
        <v>151</v>
      </c>
      <c r="E148" s="207" t="s">
        <v>232</v>
      </c>
      <c r="F148" s="208" t="s">
        <v>233</v>
      </c>
      <c r="G148" s="209" t="s">
        <v>175</v>
      </c>
      <c r="H148" s="210">
        <v>17.382000000000001</v>
      </c>
      <c r="I148" s="211"/>
      <c r="J148" s="212">
        <f>ROUND(I148*H148,2)</f>
        <v>0</v>
      </c>
      <c r="K148" s="208" t="s">
        <v>155</v>
      </c>
      <c r="L148" s="46"/>
      <c r="M148" s="213" t="s">
        <v>19</v>
      </c>
      <c r="N148" s="214" t="s">
        <v>45</v>
      </c>
      <c r="O148" s="86"/>
      <c r="P148" s="215">
        <f>O148*H148</f>
        <v>0</v>
      </c>
      <c r="Q148" s="215">
        <v>0.016199999999999999</v>
      </c>
      <c r="R148" s="215">
        <f>Q148*H148</f>
        <v>0.28158840000000002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156</v>
      </c>
      <c r="AT148" s="217" t="s">
        <v>151</v>
      </c>
      <c r="AU148" s="217" t="s">
        <v>84</v>
      </c>
      <c r="AY148" s="19" t="s">
        <v>148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82</v>
      </c>
      <c r="BK148" s="218">
        <f>ROUND(I148*H148,2)</f>
        <v>0</v>
      </c>
      <c r="BL148" s="19" t="s">
        <v>156</v>
      </c>
      <c r="BM148" s="217" t="s">
        <v>234</v>
      </c>
    </row>
    <row r="149" s="2" customFormat="1">
      <c r="A149" s="40"/>
      <c r="B149" s="41"/>
      <c r="C149" s="42"/>
      <c r="D149" s="219" t="s">
        <v>158</v>
      </c>
      <c r="E149" s="42"/>
      <c r="F149" s="220" t="s">
        <v>235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158</v>
      </c>
      <c r="AU149" s="19" t="s">
        <v>84</v>
      </c>
    </row>
    <row r="150" s="2" customFormat="1">
      <c r="A150" s="40"/>
      <c r="B150" s="41"/>
      <c r="C150" s="42"/>
      <c r="D150" s="224" t="s">
        <v>160</v>
      </c>
      <c r="E150" s="42"/>
      <c r="F150" s="225" t="s">
        <v>236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160</v>
      </c>
      <c r="AU150" s="19" t="s">
        <v>84</v>
      </c>
    </row>
    <row r="151" s="13" customFormat="1">
      <c r="A151" s="13"/>
      <c r="B151" s="226"/>
      <c r="C151" s="227"/>
      <c r="D151" s="219" t="s">
        <v>162</v>
      </c>
      <c r="E151" s="228" t="s">
        <v>19</v>
      </c>
      <c r="F151" s="229" t="s">
        <v>163</v>
      </c>
      <c r="G151" s="227"/>
      <c r="H151" s="228" t="s">
        <v>19</v>
      </c>
      <c r="I151" s="230"/>
      <c r="J151" s="227"/>
      <c r="K151" s="227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162</v>
      </c>
      <c r="AU151" s="235" t="s">
        <v>84</v>
      </c>
      <c r="AV151" s="13" t="s">
        <v>82</v>
      </c>
      <c r="AW151" s="13" t="s">
        <v>33</v>
      </c>
      <c r="AX151" s="13" t="s">
        <v>74</v>
      </c>
      <c r="AY151" s="235" t="s">
        <v>148</v>
      </c>
    </row>
    <row r="152" s="13" customFormat="1">
      <c r="A152" s="13"/>
      <c r="B152" s="226"/>
      <c r="C152" s="227"/>
      <c r="D152" s="219" t="s">
        <v>162</v>
      </c>
      <c r="E152" s="228" t="s">
        <v>19</v>
      </c>
      <c r="F152" s="229" t="s">
        <v>237</v>
      </c>
      <c r="G152" s="227"/>
      <c r="H152" s="228" t="s">
        <v>19</v>
      </c>
      <c r="I152" s="230"/>
      <c r="J152" s="227"/>
      <c r="K152" s="227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162</v>
      </c>
      <c r="AU152" s="235" t="s">
        <v>84</v>
      </c>
      <c r="AV152" s="13" t="s">
        <v>82</v>
      </c>
      <c r="AW152" s="13" t="s">
        <v>33</v>
      </c>
      <c r="AX152" s="13" t="s">
        <v>74</v>
      </c>
      <c r="AY152" s="235" t="s">
        <v>148</v>
      </c>
    </row>
    <row r="153" s="14" customFormat="1">
      <c r="A153" s="14"/>
      <c r="B153" s="236"/>
      <c r="C153" s="237"/>
      <c r="D153" s="219" t="s">
        <v>162</v>
      </c>
      <c r="E153" s="238" t="s">
        <v>19</v>
      </c>
      <c r="F153" s="239" t="s">
        <v>223</v>
      </c>
      <c r="G153" s="237"/>
      <c r="H153" s="240">
        <v>17.382000000000001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162</v>
      </c>
      <c r="AU153" s="246" t="s">
        <v>84</v>
      </c>
      <c r="AV153" s="14" t="s">
        <v>84</v>
      </c>
      <c r="AW153" s="14" t="s">
        <v>33</v>
      </c>
      <c r="AX153" s="14" t="s">
        <v>82</v>
      </c>
      <c r="AY153" s="246" t="s">
        <v>148</v>
      </c>
    </row>
    <row r="154" s="2" customFormat="1" ht="16.5" customHeight="1">
      <c r="A154" s="40"/>
      <c r="B154" s="41"/>
      <c r="C154" s="206" t="s">
        <v>8</v>
      </c>
      <c r="D154" s="206" t="s">
        <v>151</v>
      </c>
      <c r="E154" s="207" t="s">
        <v>238</v>
      </c>
      <c r="F154" s="208" t="s">
        <v>239</v>
      </c>
      <c r="G154" s="209" t="s">
        <v>175</v>
      </c>
      <c r="H154" s="210">
        <v>17.382000000000001</v>
      </c>
      <c r="I154" s="211"/>
      <c r="J154" s="212">
        <f>ROUND(I154*H154,2)</f>
        <v>0</v>
      </c>
      <c r="K154" s="208" t="s">
        <v>155</v>
      </c>
      <c r="L154" s="46"/>
      <c r="M154" s="213" t="s">
        <v>19</v>
      </c>
      <c r="N154" s="214" t="s">
        <v>45</v>
      </c>
      <c r="O154" s="86"/>
      <c r="P154" s="215">
        <f>O154*H154</f>
        <v>0</v>
      </c>
      <c r="Q154" s="215">
        <v>0.0040000000000000001</v>
      </c>
      <c r="R154" s="215">
        <f>Q154*H154</f>
        <v>0.069528000000000006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156</v>
      </c>
      <c r="AT154" s="217" t="s">
        <v>151</v>
      </c>
      <c r="AU154" s="217" t="s">
        <v>84</v>
      </c>
      <c r="AY154" s="19" t="s">
        <v>148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82</v>
      </c>
      <c r="BK154" s="218">
        <f>ROUND(I154*H154,2)</f>
        <v>0</v>
      </c>
      <c r="BL154" s="19" t="s">
        <v>156</v>
      </c>
      <c r="BM154" s="217" t="s">
        <v>240</v>
      </c>
    </row>
    <row r="155" s="2" customFormat="1">
      <c r="A155" s="40"/>
      <c r="B155" s="41"/>
      <c r="C155" s="42"/>
      <c r="D155" s="219" t="s">
        <v>158</v>
      </c>
      <c r="E155" s="42"/>
      <c r="F155" s="220" t="s">
        <v>241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158</v>
      </c>
      <c r="AU155" s="19" t="s">
        <v>84</v>
      </c>
    </row>
    <row r="156" s="2" customFormat="1">
      <c r="A156" s="40"/>
      <c r="B156" s="41"/>
      <c r="C156" s="42"/>
      <c r="D156" s="224" t="s">
        <v>160</v>
      </c>
      <c r="E156" s="42"/>
      <c r="F156" s="225" t="s">
        <v>242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160</v>
      </c>
      <c r="AU156" s="19" t="s">
        <v>84</v>
      </c>
    </row>
    <row r="157" s="13" customFormat="1">
      <c r="A157" s="13"/>
      <c r="B157" s="226"/>
      <c r="C157" s="227"/>
      <c r="D157" s="219" t="s">
        <v>162</v>
      </c>
      <c r="E157" s="228" t="s">
        <v>19</v>
      </c>
      <c r="F157" s="229" t="s">
        <v>163</v>
      </c>
      <c r="G157" s="227"/>
      <c r="H157" s="228" t="s">
        <v>19</v>
      </c>
      <c r="I157" s="230"/>
      <c r="J157" s="227"/>
      <c r="K157" s="227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162</v>
      </c>
      <c r="AU157" s="235" t="s">
        <v>84</v>
      </c>
      <c r="AV157" s="13" t="s">
        <v>82</v>
      </c>
      <c r="AW157" s="13" t="s">
        <v>33</v>
      </c>
      <c r="AX157" s="13" t="s">
        <v>74</v>
      </c>
      <c r="AY157" s="235" t="s">
        <v>148</v>
      </c>
    </row>
    <row r="158" s="13" customFormat="1">
      <c r="A158" s="13"/>
      <c r="B158" s="226"/>
      <c r="C158" s="227"/>
      <c r="D158" s="219" t="s">
        <v>162</v>
      </c>
      <c r="E158" s="228" t="s">
        <v>19</v>
      </c>
      <c r="F158" s="229" t="s">
        <v>243</v>
      </c>
      <c r="G158" s="227"/>
      <c r="H158" s="228" t="s">
        <v>19</v>
      </c>
      <c r="I158" s="230"/>
      <c r="J158" s="227"/>
      <c r="K158" s="227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162</v>
      </c>
      <c r="AU158" s="235" t="s">
        <v>84</v>
      </c>
      <c r="AV158" s="13" t="s">
        <v>82</v>
      </c>
      <c r="AW158" s="13" t="s">
        <v>33</v>
      </c>
      <c r="AX158" s="13" t="s">
        <v>74</v>
      </c>
      <c r="AY158" s="235" t="s">
        <v>148</v>
      </c>
    </row>
    <row r="159" s="14" customFormat="1">
      <c r="A159" s="14"/>
      <c r="B159" s="236"/>
      <c r="C159" s="237"/>
      <c r="D159" s="219" t="s">
        <v>162</v>
      </c>
      <c r="E159" s="238" t="s">
        <v>19</v>
      </c>
      <c r="F159" s="239" t="s">
        <v>223</v>
      </c>
      <c r="G159" s="237"/>
      <c r="H159" s="240">
        <v>17.382000000000001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162</v>
      </c>
      <c r="AU159" s="246" t="s">
        <v>84</v>
      </c>
      <c r="AV159" s="14" t="s">
        <v>84</v>
      </c>
      <c r="AW159" s="14" t="s">
        <v>33</v>
      </c>
      <c r="AX159" s="14" t="s">
        <v>82</v>
      </c>
      <c r="AY159" s="246" t="s">
        <v>148</v>
      </c>
    </row>
    <row r="160" s="2" customFormat="1" ht="16.5" customHeight="1">
      <c r="A160" s="40"/>
      <c r="B160" s="41"/>
      <c r="C160" s="206" t="s">
        <v>244</v>
      </c>
      <c r="D160" s="206" t="s">
        <v>151</v>
      </c>
      <c r="E160" s="207" t="s">
        <v>245</v>
      </c>
      <c r="F160" s="208" t="s">
        <v>246</v>
      </c>
      <c r="G160" s="209" t="s">
        <v>175</v>
      </c>
      <c r="H160" s="210">
        <v>50.200000000000003</v>
      </c>
      <c r="I160" s="211"/>
      <c r="J160" s="212">
        <f>ROUND(I160*H160,2)</f>
        <v>0</v>
      </c>
      <c r="K160" s="208" t="s">
        <v>155</v>
      </c>
      <c r="L160" s="46"/>
      <c r="M160" s="213" t="s">
        <v>19</v>
      </c>
      <c r="N160" s="214" t="s">
        <v>45</v>
      </c>
      <c r="O160" s="86"/>
      <c r="P160" s="215">
        <f>O160*H160</f>
        <v>0</v>
      </c>
      <c r="Q160" s="215">
        <v>0.049840000000000002</v>
      </c>
      <c r="R160" s="215">
        <f>Q160*H160</f>
        <v>2.5019680000000002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156</v>
      </c>
      <c r="AT160" s="217" t="s">
        <v>151</v>
      </c>
      <c r="AU160" s="217" t="s">
        <v>84</v>
      </c>
      <c r="AY160" s="19" t="s">
        <v>148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82</v>
      </c>
      <c r="BK160" s="218">
        <f>ROUND(I160*H160,2)</f>
        <v>0</v>
      </c>
      <c r="BL160" s="19" t="s">
        <v>156</v>
      </c>
      <c r="BM160" s="217" t="s">
        <v>247</v>
      </c>
    </row>
    <row r="161" s="2" customFormat="1">
      <c r="A161" s="40"/>
      <c r="B161" s="41"/>
      <c r="C161" s="42"/>
      <c r="D161" s="219" t="s">
        <v>158</v>
      </c>
      <c r="E161" s="42"/>
      <c r="F161" s="220" t="s">
        <v>248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158</v>
      </c>
      <c r="AU161" s="19" t="s">
        <v>84</v>
      </c>
    </row>
    <row r="162" s="2" customFormat="1">
      <c r="A162" s="40"/>
      <c r="B162" s="41"/>
      <c r="C162" s="42"/>
      <c r="D162" s="224" t="s">
        <v>160</v>
      </c>
      <c r="E162" s="42"/>
      <c r="F162" s="225" t="s">
        <v>249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160</v>
      </c>
      <c r="AU162" s="19" t="s">
        <v>84</v>
      </c>
    </row>
    <row r="163" s="13" customFormat="1">
      <c r="A163" s="13"/>
      <c r="B163" s="226"/>
      <c r="C163" s="227"/>
      <c r="D163" s="219" t="s">
        <v>162</v>
      </c>
      <c r="E163" s="228" t="s">
        <v>19</v>
      </c>
      <c r="F163" s="229" t="s">
        <v>250</v>
      </c>
      <c r="G163" s="227"/>
      <c r="H163" s="228" t="s">
        <v>19</v>
      </c>
      <c r="I163" s="230"/>
      <c r="J163" s="227"/>
      <c r="K163" s="227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162</v>
      </c>
      <c r="AU163" s="235" t="s">
        <v>84</v>
      </c>
      <c r="AV163" s="13" t="s">
        <v>82</v>
      </c>
      <c r="AW163" s="13" t="s">
        <v>33</v>
      </c>
      <c r="AX163" s="13" t="s">
        <v>74</v>
      </c>
      <c r="AY163" s="235" t="s">
        <v>148</v>
      </c>
    </row>
    <row r="164" s="14" customFormat="1">
      <c r="A164" s="14"/>
      <c r="B164" s="236"/>
      <c r="C164" s="237"/>
      <c r="D164" s="219" t="s">
        <v>162</v>
      </c>
      <c r="E164" s="238" t="s">
        <v>19</v>
      </c>
      <c r="F164" s="239" t="s">
        <v>251</v>
      </c>
      <c r="G164" s="237"/>
      <c r="H164" s="240">
        <v>20.489999999999998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162</v>
      </c>
      <c r="AU164" s="246" t="s">
        <v>84</v>
      </c>
      <c r="AV164" s="14" t="s">
        <v>84</v>
      </c>
      <c r="AW164" s="14" t="s">
        <v>33</v>
      </c>
      <c r="AX164" s="14" t="s">
        <v>74</v>
      </c>
      <c r="AY164" s="246" t="s">
        <v>148</v>
      </c>
    </row>
    <row r="165" s="14" customFormat="1">
      <c r="A165" s="14"/>
      <c r="B165" s="236"/>
      <c r="C165" s="237"/>
      <c r="D165" s="219" t="s">
        <v>162</v>
      </c>
      <c r="E165" s="238" t="s">
        <v>19</v>
      </c>
      <c r="F165" s="239" t="s">
        <v>252</v>
      </c>
      <c r="G165" s="237"/>
      <c r="H165" s="240">
        <v>3.73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162</v>
      </c>
      <c r="AU165" s="246" t="s">
        <v>84</v>
      </c>
      <c r="AV165" s="14" t="s">
        <v>84</v>
      </c>
      <c r="AW165" s="14" t="s">
        <v>33</v>
      </c>
      <c r="AX165" s="14" t="s">
        <v>74</v>
      </c>
      <c r="AY165" s="246" t="s">
        <v>148</v>
      </c>
    </row>
    <row r="166" s="13" customFormat="1">
      <c r="A166" s="13"/>
      <c r="B166" s="226"/>
      <c r="C166" s="227"/>
      <c r="D166" s="219" t="s">
        <v>162</v>
      </c>
      <c r="E166" s="228" t="s">
        <v>19</v>
      </c>
      <c r="F166" s="229" t="s">
        <v>253</v>
      </c>
      <c r="G166" s="227"/>
      <c r="H166" s="228" t="s">
        <v>19</v>
      </c>
      <c r="I166" s="230"/>
      <c r="J166" s="227"/>
      <c r="K166" s="227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162</v>
      </c>
      <c r="AU166" s="235" t="s">
        <v>84</v>
      </c>
      <c r="AV166" s="13" t="s">
        <v>82</v>
      </c>
      <c r="AW166" s="13" t="s">
        <v>33</v>
      </c>
      <c r="AX166" s="13" t="s">
        <v>74</v>
      </c>
      <c r="AY166" s="235" t="s">
        <v>148</v>
      </c>
    </row>
    <row r="167" s="14" customFormat="1">
      <c r="A167" s="14"/>
      <c r="B167" s="236"/>
      <c r="C167" s="237"/>
      <c r="D167" s="219" t="s">
        <v>162</v>
      </c>
      <c r="E167" s="238" t="s">
        <v>19</v>
      </c>
      <c r="F167" s="239" t="s">
        <v>254</v>
      </c>
      <c r="G167" s="237"/>
      <c r="H167" s="240">
        <v>25.98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162</v>
      </c>
      <c r="AU167" s="246" t="s">
        <v>84</v>
      </c>
      <c r="AV167" s="14" t="s">
        <v>84</v>
      </c>
      <c r="AW167" s="14" t="s">
        <v>33</v>
      </c>
      <c r="AX167" s="14" t="s">
        <v>74</v>
      </c>
      <c r="AY167" s="246" t="s">
        <v>148</v>
      </c>
    </row>
    <row r="168" s="15" customFormat="1">
      <c r="A168" s="15"/>
      <c r="B168" s="247"/>
      <c r="C168" s="248"/>
      <c r="D168" s="219" t="s">
        <v>162</v>
      </c>
      <c r="E168" s="249" t="s">
        <v>19</v>
      </c>
      <c r="F168" s="250" t="s">
        <v>215</v>
      </c>
      <c r="G168" s="248"/>
      <c r="H168" s="251">
        <v>50.200000000000003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7" t="s">
        <v>162</v>
      </c>
      <c r="AU168" s="257" t="s">
        <v>84</v>
      </c>
      <c r="AV168" s="15" t="s">
        <v>156</v>
      </c>
      <c r="AW168" s="15" t="s">
        <v>33</v>
      </c>
      <c r="AX168" s="15" t="s">
        <v>82</v>
      </c>
      <c r="AY168" s="257" t="s">
        <v>148</v>
      </c>
    </row>
    <row r="169" s="2" customFormat="1" ht="16.5" customHeight="1">
      <c r="A169" s="40"/>
      <c r="B169" s="41"/>
      <c r="C169" s="206" t="s">
        <v>255</v>
      </c>
      <c r="D169" s="206" t="s">
        <v>151</v>
      </c>
      <c r="E169" s="207" t="s">
        <v>256</v>
      </c>
      <c r="F169" s="208" t="s">
        <v>257</v>
      </c>
      <c r="G169" s="209" t="s">
        <v>175</v>
      </c>
      <c r="H169" s="210">
        <v>10.43</v>
      </c>
      <c r="I169" s="211"/>
      <c r="J169" s="212">
        <f>ROUND(I169*H169,2)</f>
        <v>0</v>
      </c>
      <c r="K169" s="208" t="s">
        <v>155</v>
      </c>
      <c r="L169" s="46"/>
      <c r="M169" s="213" t="s">
        <v>19</v>
      </c>
      <c r="N169" s="214" t="s">
        <v>45</v>
      </c>
      <c r="O169" s="86"/>
      <c r="P169" s="215">
        <f>O169*H169</f>
        <v>0</v>
      </c>
      <c r="Q169" s="215">
        <v>0.074260000000000007</v>
      </c>
      <c r="R169" s="215">
        <f>Q169*H169</f>
        <v>0.77453179999999999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156</v>
      </c>
      <c r="AT169" s="217" t="s">
        <v>151</v>
      </c>
      <c r="AU169" s="217" t="s">
        <v>84</v>
      </c>
      <c r="AY169" s="19" t="s">
        <v>148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82</v>
      </c>
      <c r="BK169" s="218">
        <f>ROUND(I169*H169,2)</f>
        <v>0</v>
      </c>
      <c r="BL169" s="19" t="s">
        <v>156</v>
      </c>
      <c r="BM169" s="217" t="s">
        <v>258</v>
      </c>
    </row>
    <row r="170" s="2" customFormat="1">
      <c r="A170" s="40"/>
      <c r="B170" s="41"/>
      <c r="C170" s="42"/>
      <c r="D170" s="219" t="s">
        <v>158</v>
      </c>
      <c r="E170" s="42"/>
      <c r="F170" s="220" t="s">
        <v>259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158</v>
      </c>
      <c r="AU170" s="19" t="s">
        <v>84</v>
      </c>
    </row>
    <row r="171" s="2" customFormat="1">
      <c r="A171" s="40"/>
      <c r="B171" s="41"/>
      <c r="C171" s="42"/>
      <c r="D171" s="224" t="s">
        <v>160</v>
      </c>
      <c r="E171" s="42"/>
      <c r="F171" s="225" t="s">
        <v>260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160</v>
      </c>
      <c r="AU171" s="19" t="s">
        <v>84</v>
      </c>
    </row>
    <row r="172" s="13" customFormat="1">
      <c r="A172" s="13"/>
      <c r="B172" s="226"/>
      <c r="C172" s="227"/>
      <c r="D172" s="219" t="s">
        <v>162</v>
      </c>
      <c r="E172" s="228" t="s">
        <v>19</v>
      </c>
      <c r="F172" s="229" t="s">
        <v>261</v>
      </c>
      <c r="G172" s="227"/>
      <c r="H172" s="228" t="s">
        <v>19</v>
      </c>
      <c r="I172" s="230"/>
      <c r="J172" s="227"/>
      <c r="K172" s="227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162</v>
      </c>
      <c r="AU172" s="235" t="s">
        <v>84</v>
      </c>
      <c r="AV172" s="13" t="s">
        <v>82</v>
      </c>
      <c r="AW172" s="13" t="s">
        <v>33</v>
      </c>
      <c r="AX172" s="13" t="s">
        <v>74</v>
      </c>
      <c r="AY172" s="235" t="s">
        <v>148</v>
      </c>
    </row>
    <row r="173" s="14" customFormat="1">
      <c r="A173" s="14"/>
      <c r="B173" s="236"/>
      <c r="C173" s="237"/>
      <c r="D173" s="219" t="s">
        <v>162</v>
      </c>
      <c r="E173" s="238" t="s">
        <v>19</v>
      </c>
      <c r="F173" s="239" t="s">
        <v>262</v>
      </c>
      <c r="G173" s="237"/>
      <c r="H173" s="240">
        <v>6.6100000000000003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162</v>
      </c>
      <c r="AU173" s="246" t="s">
        <v>84</v>
      </c>
      <c r="AV173" s="14" t="s">
        <v>84</v>
      </c>
      <c r="AW173" s="14" t="s">
        <v>33</v>
      </c>
      <c r="AX173" s="14" t="s">
        <v>74</v>
      </c>
      <c r="AY173" s="246" t="s">
        <v>148</v>
      </c>
    </row>
    <row r="174" s="14" customFormat="1">
      <c r="A174" s="14"/>
      <c r="B174" s="236"/>
      <c r="C174" s="237"/>
      <c r="D174" s="219" t="s">
        <v>162</v>
      </c>
      <c r="E174" s="238" t="s">
        <v>19</v>
      </c>
      <c r="F174" s="239" t="s">
        <v>263</v>
      </c>
      <c r="G174" s="237"/>
      <c r="H174" s="240">
        <v>3.8199999999999998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162</v>
      </c>
      <c r="AU174" s="246" t="s">
        <v>84</v>
      </c>
      <c r="AV174" s="14" t="s">
        <v>84</v>
      </c>
      <c r="AW174" s="14" t="s">
        <v>33</v>
      </c>
      <c r="AX174" s="14" t="s">
        <v>74</v>
      </c>
      <c r="AY174" s="246" t="s">
        <v>148</v>
      </c>
    </row>
    <row r="175" s="15" customFormat="1">
      <c r="A175" s="15"/>
      <c r="B175" s="247"/>
      <c r="C175" s="248"/>
      <c r="D175" s="219" t="s">
        <v>162</v>
      </c>
      <c r="E175" s="249" t="s">
        <v>19</v>
      </c>
      <c r="F175" s="250" t="s">
        <v>215</v>
      </c>
      <c r="G175" s="248"/>
      <c r="H175" s="251">
        <v>10.43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162</v>
      </c>
      <c r="AU175" s="257" t="s">
        <v>84</v>
      </c>
      <c r="AV175" s="15" t="s">
        <v>156</v>
      </c>
      <c r="AW175" s="15" t="s">
        <v>33</v>
      </c>
      <c r="AX175" s="15" t="s">
        <v>82</v>
      </c>
      <c r="AY175" s="257" t="s">
        <v>148</v>
      </c>
    </row>
    <row r="176" s="2" customFormat="1" ht="16.5" customHeight="1">
      <c r="A176" s="40"/>
      <c r="B176" s="41"/>
      <c r="C176" s="206" t="s">
        <v>264</v>
      </c>
      <c r="D176" s="206" t="s">
        <v>151</v>
      </c>
      <c r="E176" s="207" t="s">
        <v>265</v>
      </c>
      <c r="F176" s="208" t="s">
        <v>266</v>
      </c>
      <c r="G176" s="209" t="s">
        <v>189</v>
      </c>
      <c r="H176" s="210">
        <v>3</v>
      </c>
      <c r="I176" s="211"/>
      <c r="J176" s="212">
        <f>ROUND(I176*H176,2)</f>
        <v>0</v>
      </c>
      <c r="K176" s="208" t="s">
        <v>155</v>
      </c>
      <c r="L176" s="46"/>
      <c r="M176" s="213" t="s">
        <v>19</v>
      </c>
      <c r="N176" s="214" t="s">
        <v>45</v>
      </c>
      <c r="O176" s="86"/>
      <c r="P176" s="215">
        <f>O176*H176</f>
        <v>0</v>
      </c>
      <c r="Q176" s="215">
        <v>0.056439999999999997</v>
      </c>
      <c r="R176" s="215">
        <f>Q176*H176</f>
        <v>0.16932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156</v>
      </c>
      <c r="AT176" s="217" t="s">
        <v>151</v>
      </c>
      <c r="AU176" s="217" t="s">
        <v>84</v>
      </c>
      <c r="AY176" s="19" t="s">
        <v>148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82</v>
      </c>
      <c r="BK176" s="218">
        <f>ROUND(I176*H176,2)</f>
        <v>0</v>
      </c>
      <c r="BL176" s="19" t="s">
        <v>156</v>
      </c>
      <c r="BM176" s="217" t="s">
        <v>267</v>
      </c>
    </row>
    <row r="177" s="2" customFormat="1">
      <c r="A177" s="40"/>
      <c r="B177" s="41"/>
      <c r="C177" s="42"/>
      <c r="D177" s="219" t="s">
        <v>158</v>
      </c>
      <c r="E177" s="42"/>
      <c r="F177" s="220" t="s">
        <v>268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158</v>
      </c>
      <c r="AU177" s="19" t="s">
        <v>84</v>
      </c>
    </row>
    <row r="178" s="2" customFormat="1">
      <c r="A178" s="40"/>
      <c r="B178" s="41"/>
      <c r="C178" s="42"/>
      <c r="D178" s="224" t="s">
        <v>160</v>
      </c>
      <c r="E178" s="42"/>
      <c r="F178" s="225" t="s">
        <v>269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160</v>
      </c>
      <c r="AU178" s="19" t="s">
        <v>84</v>
      </c>
    </row>
    <row r="179" s="14" customFormat="1">
      <c r="A179" s="14"/>
      <c r="B179" s="236"/>
      <c r="C179" s="237"/>
      <c r="D179" s="219" t="s">
        <v>162</v>
      </c>
      <c r="E179" s="238" t="s">
        <v>19</v>
      </c>
      <c r="F179" s="239" t="s">
        <v>270</v>
      </c>
      <c r="G179" s="237"/>
      <c r="H179" s="240">
        <v>3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162</v>
      </c>
      <c r="AU179" s="246" t="s">
        <v>84</v>
      </c>
      <c r="AV179" s="14" t="s">
        <v>84</v>
      </c>
      <c r="AW179" s="14" t="s">
        <v>33</v>
      </c>
      <c r="AX179" s="14" t="s">
        <v>82</v>
      </c>
      <c r="AY179" s="246" t="s">
        <v>148</v>
      </c>
    </row>
    <row r="180" s="2" customFormat="1" ht="21.75" customHeight="1">
      <c r="A180" s="40"/>
      <c r="B180" s="41"/>
      <c r="C180" s="258" t="s">
        <v>271</v>
      </c>
      <c r="D180" s="258" t="s">
        <v>272</v>
      </c>
      <c r="E180" s="259" t="s">
        <v>273</v>
      </c>
      <c r="F180" s="260" t="s">
        <v>274</v>
      </c>
      <c r="G180" s="261" t="s">
        <v>189</v>
      </c>
      <c r="H180" s="262">
        <v>2</v>
      </c>
      <c r="I180" s="263"/>
      <c r="J180" s="264">
        <f>ROUND(I180*H180,2)</f>
        <v>0</v>
      </c>
      <c r="K180" s="260" t="s">
        <v>19</v>
      </c>
      <c r="L180" s="265"/>
      <c r="M180" s="266" t="s">
        <v>19</v>
      </c>
      <c r="N180" s="267" t="s">
        <v>45</v>
      </c>
      <c r="O180" s="86"/>
      <c r="P180" s="215">
        <f>O180*H180</f>
        <v>0</v>
      </c>
      <c r="Q180" s="215">
        <v>0.01753</v>
      </c>
      <c r="R180" s="215">
        <f>Q180*H180</f>
        <v>0.035060000000000001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204</v>
      </c>
      <c r="AT180" s="217" t="s">
        <v>272</v>
      </c>
      <c r="AU180" s="217" t="s">
        <v>84</v>
      </c>
      <c r="AY180" s="19" t="s">
        <v>148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82</v>
      </c>
      <c r="BK180" s="218">
        <f>ROUND(I180*H180,2)</f>
        <v>0</v>
      </c>
      <c r="BL180" s="19" t="s">
        <v>156</v>
      </c>
      <c r="BM180" s="217" t="s">
        <v>275</v>
      </c>
    </row>
    <row r="181" s="2" customFormat="1">
      <c r="A181" s="40"/>
      <c r="B181" s="41"/>
      <c r="C181" s="42"/>
      <c r="D181" s="219" t="s">
        <v>158</v>
      </c>
      <c r="E181" s="42"/>
      <c r="F181" s="220" t="s">
        <v>274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158</v>
      </c>
      <c r="AU181" s="19" t="s">
        <v>84</v>
      </c>
    </row>
    <row r="182" s="2" customFormat="1" ht="21.75" customHeight="1">
      <c r="A182" s="40"/>
      <c r="B182" s="41"/>
      <c r="C182" s="258" t="s">
        <v>276</v>
      </c>
      <c r="D182" s="258" t="s">
        <v>272</v>
      </c>
      <c r="E182" s="259" t="s">
        <v>277</v>
      </c>
      <c r="F182" s="260" t="s">
        <v>278</v>
      </c>
      <c r="G182" s="261" t="s">
        <v>189</v>
      </c>
      <c r="H182" s="262">
        <v>1</v>
      </c>
      <c r="I182" s="263"/>
      <c r="J182" s="264">
        <f>ROUND(I182*H182,2)</f>
        <v>0</v>
      </c>
      <c r="K182" s="260" t="s">
        <v>19</v>
      </c>
      <c r="L182" s="265"/>
      <c r="M182" s="266" t="s">
        <v>19</v>
      </c>
      <c r="N182" s="267" t="s">
        <v>45</v>
      </c>
      <c r="O182" s="86"/>
      <c r="P182" s="215">
        <f>O182*H182</f>
        <v>0</v>
      </c>
      <c r="Q182" s="215">
        <v>0.017930000000000001</v>
      </c>
      <c r="R182" s="215">
        <f>Q182*H182</f>
        <v>0.017930000000000001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204</v>
      </c>
      <c r="AT182" s="217" t="s">
        <v>272</v>
      </c>
      <c r="AU182" s="217" t="s">
        <v>84</v>
      </c>
      <c r="AY182" s="19" t="s">
        <v>148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82</v>
      </c>
      <c r="BK182" s="218">
        <f>ROUND(I182*H182,2)</f>
        <v>0</v>
      </c>
      <c r="BL182" s="19" t="s">
        <v>156</v>
      </c>
      <c r="BM182" s="217" t="s">
        <v>279</v>
      </c>
    </row>
    <row r="183" s="2" customFormat="1">
      <c r="A183" s="40"/>
      <c r="B183" s="41"/>
      <c r="C183" s="42"/>
      <c r="D183" s="219" t="s">
        <v>158</v>
      </c>
      <c r="E183" s="42"/>
      <c r="F183" s="220" t="s">
        <v>278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158</v>
      </c>
      <c r="AU183" s="19" t="s">
        <v>84</v>
      </c>
    </row>
    <row r="184" s="12" customFormat="1" ht="22.8" customHeight="1">
      <c r="A184" s="12"/>
      <c r="B184" s="190"/>
      <c r="C184" s="191"/>
      <c r="D184" s="192" t="s">
        <v>73</v>
      </c>
      <c r="E184" s="204" t="s">
        <v>216</v>
      </c>
      <c r="F184" s="204" t="s">
        <v>280</v>
      </c>
      <c r="G184" s="191"/>
      <c r="H184" s="191"/>
      <c r="I184" s="194"/>
      <c r="J184" s="205">
        <f>BK184</f>
        <v>0</v>
      </c>
      <c r="K184" s="191"/>
      <c r="L184" s="196"/>
      <c r="M184" s="197"/>
      <c r="N184" s="198"/>
      <c r="O184" s="198"/>
      <c r="P184" s="199">
        <f>SUM(P185:P243)</f>
        <v>0</v>
      </c>
      <c r="Q184" s="198"/>
      <c r="R184" s="199">
        <f>SUM(R185:R243)</f>
        <v>0.015135200000000001</v>
      </c>
      <c r="S184" s="198"/>
      <c r="T184" s="200">
        <f>SUM(T185:T243)</f>
        <v>3.9774599999999998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1" t="s">
        <v>82</v>
      </c>
      <c r="AT184" s="202" t="s">
        <v>73</v>
      </c>
      <c r="AU184" s="202" t="s">
        <v>82</v>
      </c>
      <c r="AY184" s="201" t="s">
        <v>148</v>
      </c>
      <c r="BK184" s="203">
        <f>SUM(BK185:BK243)</f>
        <v>0</v>
      </c>
    </row>
    <row r="185" s="2" customFormat="1" ht="21.75" customHeight="1">
      <c r="A185" s="40"/>
      <c r="B185" s="41"/>
      <c r="C185" s="206" t="s">
        <v>281</v>
      </c>
      <c r="D185" s="206" t="s">
        <v>151</v>
      </c>
      <c r="E185" s="207" t="s">
        <v>282</v>
      </c>
      <c r="F185" s="208" t="s">
        <v>283</v>
      </c>
      <c r="G185" s="209" t="s">
        <v>175</v>
      </c>
      <c r="H185" s="210">
        <v>60.630000000000003</v>
      </c>
      <c r="I185" s="211"/>
      <c r="J185" s="212">
        <f>ROUND(I185*H185,2)</f>
        <v>0</v>
      </c>
      <c r="K185" s="208" t="s">
        <v>155</v>
      </c>
      <c r="L185" s="46"/>
      <c r="M185" s="213" t="s">
        <v>19</v>
      </c>
      <c r="N185" s="214" t="s">
        <v>45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156</v>
      </c>
      <c r="AT185" s="217" t="s">
        <v>151</v>
      </c>
      <c r="AU185" s="217" t="s">
        <v>84</v>
      </c>
      <c r="AY185" s="19" t="s">
        <v>148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82</v>
      </c>
      <c r="BK185" s="218">
        <f>ROUND(I185*H185,2)</f>
        <v>0</v>
      </c>
      <c r="BL185" s="19" t="s">
        <v>156</v>
      </c>
      <c r="BM185" s="217" t="s">
        <v>284</v>
      </c>
    </row>
    <row r="186" s="2" customFormat="1">
      <c r="A186" s="40"/>
      <c r="B186" s="41"/>
      <c r="C186" s="42"/>
      <c r="D186" s="219" t="s">
        <v>158</v>
      </c>
      <c r="E186" s="42"/>
      <c r="F186" s="220" t="s">
        <v>285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158</v>
      </c>
      <c r="AU186" s="19" t="s">
        <v>84</v>
      </c>
    </row>
    <row r="187" s="2" customFormat="1">
      <c r="A187" s="40"/>
      <c r="B187" s="41"/>
      <c r="C187" s="42"/>
      <c r="D187" s="224" t="s">
        <v>160</v>
      </c>
      <c r="E187" s="42"/>
      <c r="F187" s="225" t="s">
        <v>286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160</v>
      </c>
      <c r="AU187" s="19" t="s">
        <v>84</v>
      </c>
    </row>
    <row r="188" s="2" customFormat="1" ht="16.5" customHeight="1">
      <c r="A188" s="40"/>
      <c r="B188" s="41"/>
      <c r="C188" s="206" t="s">
        <v>287</v>
      </c>
      <c r="D188" s="206" t="s">
        <v>151</v>
      </c>
      <c r="E188" s="207" t="s">
        <v>288</v>
      </c>
      <c r="F188" s="208" t="s">
        <v>289</v>
      </c>
      <c r="G188" s="209" t="s">
        <v>175</v>
      </c>
      <c r="H188" s="210">
        <v>60.630000000000003</v>
      </c>
      <c r="I188" s="211"/>
      <c r="J188" s="212">
        <f>ROUND(I188*H188,2)</f>
        <v>0</v>
      </c>
      <c r="K188" s="208" t="s">
        <v>155</v>
      </c>
      <c r="L188" s="46"/>
      <c r="M188" s="213" t="s">
        <v>19</v>
      </c>
      <c r="N188" s="214" t="s">
        <v>45</v>
      </c>
      <c r="O188" s="86"/>
      <c r="P188" s="215">
        <f>O188*H188</f>
        <v>0</v>
      </c>
      <c r="Q188" s="215">
        <v>4.0000000000000003E-05</v>
      </c>
      <c r="R188" s="215">
        <f>Q188*H188</f>
        <v>0.0024252000000000002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156</v>
      </c>
      <c r="AT188" s="217" t="s">
        <v>151</v>
      </c>
      <c r="AU188" s="217" t="s">
        <v>84</v>
      </c>
      <c r="AY188" s="19" t="s">
        <v>148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82</v>
      </c>
      <c r="BK188" s="218">
        <f>ROUND(I188*H188,2)</f>
        <v>0</v>
      </c>
      <c r="BL188" s="19" t="s">
        <v>156</v>
      </c>
      <c r="BM188" s="217" t="s">
        <v>290</v>
      </c>
    </row>
    <row r="189" s="2" customFormat="1">
      <c r="A189" s="40"/>
      <c r="B189" s="41"/>
      <c r="C189" s="42"/>
      <c r="D189" s="219" t="s">
        <v>158</v>
      </c>
      <c r="E189" s="42"/>
      <c r="F189" s="220" t="s">
        <v>291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158</v>
      </c>
      <c r="AU189" s="19" t="s">
        <v>84</v>
      </c>
    </row>
    <row r="190" s="2" customFormat="1">
      <c r="A190" s="40"/>
      <c r="B190" s="41"/>
      <c r="C190" s="42"/>
      <c r="D190" s="224" t="s">
        <v>160</v>
      </c>
      <c r="E190" s="42"/>
      <c r="F190" s="225" t="s">
        <v>292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160</v>
      </c>
      <c r="AU190" s="19" t="s">
        <v>84</v>
      </c>
    </row>
    <row r="191" s="14" customFormat="1">
      <c r="A191" s="14"/>
      <c r="B191" s="236"/>
      <c r="C191" s="237"/>
      <c r="D191" s="219" t="s">
        <v>162</v>
      </c>
      <c r="E191" s="238" t="s">
        <v>19</v>
      </c>
      <c r="F191" s="239" t="s">
        <v>251</v>
      </c>
      <c r="G191" s="237"/>
      <c r="H191" s="240">
        <v>20.489999999999998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162</v>
      </c>
      <c r="AU191" s="246" t="s">
        <v>84</v>
      </c>
      <c r="AV191" s="14" t="s">
        <v>84</v>
      </c>
      <c r="AW191" s="14" t="s">
        <v>33</v>
      </c>
      <c r="AX191" s="14" t="s">
        <v>74</v>
      </c>
      <c r="AY191" s="246" t="s">
        <v>148</v>
      </c>
    </row>
    <row r="192" s="14" customFormat="1">
      <c r="A192" s="14"/>
      <c r="B192" s="236"/>
      <c r="C192" s="237"/>
      <c r="D192" s="219" t="s">
        <v>162</v>
      </c>
      <c r="E192" s="238" t="s">
        <v>19</v>
      </c>
      <c r="F192" s="239" t="s">
        <v>254</v>
      </c>
      <c r="G192" s="237"/>
      <c r="H192" s="240">
        <v>25.98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162</v>
      </c>
      <c r="AU192" s="246" t="s">
        <v>84</v>
      </c>
      <c r="AV192" s="14" t="s">
        <v>84</v>
      </c>
      <c r="AW192" s="14" t="s">
        <v>33</v>
      </c>
      <c r="AX192" s="14" t="s">
        <v>74</v>
      </c>
      <c r="AY192" s="246" t="s">
        <v>148</v>
      </c>
    </row>
    <row r="193" s="14" customFormat="1">
      <c r="A193" s="14"/>
      <c r="B193" s="236"/>
      <c r="C193" s="237"/>
      <c r="D193" s="219" t="s">
        <v>162</v>
      </c>
      <c r="E193" s="238" t="s">
        <v>19</v>
      </c>
      <c r="F193" s="239" t="s">
        <v>252</v>
      </c>
      <c r="G193" s="237"/>
      <c r="H193" s="240">
        <v>3.73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162</v>
      </c>
      <c r="AU193" s="246" t="s">
        <v>84</v>
      </c>
      <c r="AV193" s="14" t="s">
        <v>84</v>
      </c>
      <c r="AW193" s="14" t="s">
        <v>33</v>
      </c>
      <c r="AX193" s="14" t="s">
        <v>74</v>
      </c>
      <c r="AY193" s="246" t="s">
        <v>148</v>
      </c>
    </row>
    <row r="194" s="14" customFormat="1">
      <c r="A194" s="14"/>
      <c r="B194" s="236"/>
      <c r="C194" s="237"/>
      <c r="D194" s="219" t="s">
        <v>162</v>
      </c>
      <c r="E194" s="238" t="s">
        <v>19</v>
      </c>
      <c r="F194" s="239" t="s">
        <v>262</v>
      </c>
      <c r="G194" s="237"/>
      <c r="H194" s="240">
        <v>6.6100000000000003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162</v>
      </c>
      <c r="AU194" s="246" t="s">
        <v>84</v>
      </c>
      <c r="AV194" s="14" t="s">
        <v>84</v>
      </c>
      <c r="AW194" s="14" t="s">
        <v>33</v>
      </c>
      <c r="AX194" s="14" t="s">
        <v>74</v>
      </c>
      <c r="AY194" s="246" t="s">
        <v>148</v>
      </c>
    </row>
    <row r="195" s="14" customFormat="1">
      <c r="A195" s="14"/>
      <c r="B195" s="236"/>
      <c r="C195" s="237"/>
      <c r="D195" s="219" t="s">
        <v>162</v>
      </c>
      <c r="E195" s="238" t="s">
        <v>19</v>
      </c>
      <c r="F195" s="239" t="s">
        <v>263</v>
      </c>
      <c r="G195" s="237"/>
      <c r="H195" s="240">
        <v>3.8199999999999998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162</v>
      </c>
      <c r="AU195" s="246" t="s">
        <v>84</v>
      </c>
      <c r="AV195" s="14" t="s">
        <v>84</v>
      </c>
      <c r="AW195" s="14" t="s">
        <v>33</v>
      </c>
      <c r="AX195" s="14" t="s">
        <v>74</v>
      </c>
      <c r="AY195" s="246" t="s">
        <v>148</v>
      </c>
    </row>
    <row r="196" s="15" customFormat="1">
      <c r="A196" s="15"/>
      <c r="B196" s="247"/>
      <c r="C196" s="248"/>
      <c r="D196" s="219" t="s">
        <v>162</v>
      </c>
      <c r="E196" s="249" t="s">
        <v>19</v>
      </c>
      <c r="F196" s="250" t="s">
        <v>215</v>
      </c>
      <c r="G196" s="248"/>
      <c r="H196" s="251">
        <v>60.630000000000003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7" t="s">
        <v>162</v>
      </c>
      <c r="AU196" s="257" t="s">
        <v>84</v>
      </c>
      <c r="AV196" s="15" t="s">
        <v>156</v>
      </c>
      <c r="AW196" s="15" t="s">
        <v>33</v>
      </c>
      <c r="AX196" s="15" t="s">
        <v>82</v>
      </c>
      <c r="AY196" s="257" t="s">
        <v>148</v>
      </c>
    </row>
    <row r="197" s="2" customFormat="1" ht="16.5" customHeight="1">
      <c r="A197" s="40"/>
      <c r="B197" s="41"/>
      <c r="C197" s="206" t="s">
        <v>293</v>
      </c>
      <c r="D197" s="206" t="s">
        <v>151</v>
      </c>
      <c r="E197" s="207" t="s">
        <v>294</v>
      </c>
      <c r="F197" s="208" t="s">
        <v>295</v>
      </c>
      <c r="G197" s="209" t="s">
        <v>189</v>
      </c>
      <c r="H197" s="210">
        <v>1</v>
      </c>
      <c r="I197" s="211"/>
      <c r="J197" s="212">
        <f>ROUND(I197*H197,2)</f>
        <v>0</v>
      </c>
      <c r="K197" s="208" t="s">
        <v>155</v>
      </c>
      <c r="L197" s="46"/>
      <c r="M197" s="213" t="s">
        <v>19</v>
      </c>
      <c r="N197" s="214" t="s">
        <v>45</v>
      </c>
      <c r="O197" s="86"/>
      <c r="P197" s="215">
        <f>O197*H197</f>
        <v>0</v>
      </c>
      <c r="Q197" s="215">
        <v>0.00011</v>
      </c>
      <c r="R197" s="215">
        <f>Q197*H197</f>
        <v>0.00011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156</v>
      </c>
      <c r="AT197" s="217" t="s">
        <v>151</v>
      </c>
      <c r="AU197" s="217" t="s">
        <v>84</v>
      </c>
      <c r="AY197" s="19" t="s">
        <v>148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82</v>
      </c>
      <c r="BK197" s="218">
        <f>ROUND(I197*H197,2)</f>
        <v>0</v>
      </c>
      <c r="BL197" s="19" t="s">
        <v>156</v>
      </c>
      <c r="BM197" s="217" t="s">
        <v>296</v>
      </c>
    </row>
    <row r="198" s="2" customFormat="1">
      <c r="A198" s="40"/>
      <c r="B198" s="41"/>
      <c r="C198" s="42"/>
      <c r="D198" s="219" t="s">
        <v>158</v>
      </c>
      <c r="E198" s="42"/>
      <c r="F198" s="220" t="s">
        <v>297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158</v>
      </c>
      <c r="AU198" s="19" t="s">
        <v>84</v>
      </c>
    </row>
    <row r="199" s="2" customFormat="1">
      <c r="A199" s="40"/>
      <c r="B199" s="41"/>
      <c r="C199" s="42"/>
      <c r="D199" s="224" t="s">
        <v>160</v>
      </c>
      <c r="E199" s="42"/>
      <c r="F199" s="225" t="s">
        <v>298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160</v>
      </c>
      <c r="AU199" s="19" t="s">
        <v>84</v>
      </c>
    </row>
    <row r="200" s="2" customFormat="1" ht="16.5" customHeight="1">
      <c r="A200" s="40"/>
      <c r="B200" s="41"/>
      <c r="C200" s="258" t="s">
        <v>7</v>
      </c>
      <c r="D200" s="258" t="s">
        <v>272</v>
      </c>
      <c r="E200" s="259" t="s">
        <v>299</v>
      </c>
      <c r="F200" s="260" t="s">
        <v>300</v>
      </c>
      <c r="G200" s="261" t="s">
        <v>189</v>
      </c>
      <c r="H200" s="262">
        <v>1</v>
      </c>
      <c r="I200" s="263"/>
      <c r="J200" s="264">
        <f>ROUND(I200*H200,2)</f>
        <v>0</v>
      </c>
      <c r="K200" s="260" t="s">
        <v>155</v>
      </c>
      <c r="L200" s="265"/>
      <c r="M200" s="266" t="s">
        <v>19</v>
      </c>
      <c r="N200" s="267" t="s">
        <v>45</v>
      </c>
      <c r="O200" s="86"/>
      <c r="P200" s="215">
        <f>O200*H200</f>
        <v>0</v>
      </c>
      <c r="Q200" s="215">
        <v>0.012</v>
      </c>
      <c r="R200" s="215">
        <f>Q200*H200</f>
        <v>0.012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204</v>
      </c>
      <c r="AT200" s="217" t="s">
        <v>272</v>
      </c>
      <c r="AU200" s="217" t="s">
        <v>84</v>
      </c>
      <c r="AY200" s="19" t="s">
        <v>148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82</v>
      </c>
      <c r="BK200" s="218">
        <f>ROUND(I200*H200,2)</f>
        <v>0</v>
      </c>
      <c r="BL200" s="19" t="s">
        <v>156</v>
      </c>
      <c r="BM200" s="217" t="s">
        <v>301</v>
      </c>
    </row>
    <row r="201" s="2" customFormat="1">
      <c r="A201" s="40"/>
      <c r="B201" s="41"/>
      <c r="C201" s="42"/>
      <c r="D201" s="219" t="s">
        <v>158</v>
      </c>
      <c r="E201" s="42"/>
      <c r="F201" s="220" t="s">
        <v>300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158</v>
      </c>
      <c r="AU201" s="19" t="s">
        <v>84</v>
      </c>
    </row>
    <row r="202" s="2" customFormat="1" ht="16.5" customHeight="1">
      <c r="A202" s="40"/>
      <c r="B202" s="41"/>
      <c r="C202" s="206" t="s">
        <v>302</v>
      </c>
      <c r="D202" s="206" t="s">
        <v>151</v>
      </c>
      <c r="E202" s="207" t="s">
        <v>303</v>
      </c>
      <c r="F202" s="208" t="s">
        <v>304</v>
      </c>
      <c r="G202" s="209" t="s">
        <v>189</v>
      </c>
      <c r="H202" s="210">
        <v>2</v>
      </c>
      <c r="I202" s="211"/>
      <c r="J202" s="212">
        <f>ROUND(I202*H202,2)</f>
        <v>0</v>
      </c>
      <c r="K202" s="208" t="s">
        <v>155</v>
      </c>
      <c r="L202" s="46"/>
      <c r="M202" s="213" t="s">
        <v>19</v>
      </c>
      <c r="N202" s="214" t="s">
        <v>45</v>
      </c>
      <c r="O202" s="86"/>
      <c r="P202" s="215">
        <f>O202*H202</f>
        <v>0</v>
      </c>
      <c r="Q202" s="215">
        <v>1.0000000000000001E-05</v>
      </c>
      <c r="R202" s="215">
        <f>Q202*H202</f>
        <v>2.0000000000000002E-05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156</v>
      </c>
      <c r="AT202" s="217" t="s">
        <v>151</v>
      </c>
      <c r="AU202" s="217" t="s">
        <v>84</v>
      </c>
      <c r="AY202" s="19" t="s">
        <v>148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82</v>
      </c>
      <c r="BK202" s="218">
        <f>ROUND(I202*H202,2)</f>
        <v>0</v>
      </c>
      <c r="BL202" s="19" t="s">
        <v>156</v>
      </c>
      <c r="BM202" s="217" t="s">
        <v>305</v>
      </c>
    </row>
    <row r="203" s="2" customFormat="1">
      <c r="A203" s="40"/>
      <c r="B203" s="41"/>
      <c r="C203" s="42"/>
      <c r="D203" s="219" t="s">
        <v>158</v>
      </c>
      <c r="E203" s="42"/>
      <c r="F203" s="220" t="s">
        <v>306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158</v>
      </c>
      <c r="AU203" s="19" t="s">
        <v>84</v>
      </c>
    </row>
    <row r="204" s="2" customFormat="1">
      <c r="A204" s="40"/>
      <c r="B204" s="41"/>
      <c r="C204" s="42"/>
      <c r="D204" s="224" t="s">
        <v>160</v>
      </c>
      <c r="E204" s="42"/>
      <c r="F204" s="225" t="s">
        <v>307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160</v>
      </c>
      <c r="AU204" s="19" t="s">
        <v>84</v>
      </c>
    </row>
    <row r="205" s="2" customFormat="1" ht="16.5" customHeight="1">
      <c r="A205" s="40"/>
      <c r="B205" s="41"/>
      <c r="C205" s="258" t="s">
        <v>308</v>
      </c>
      <c r="D205" s="258" t="s">
        <v>272</v>
      </c>
      <c r="E205" s="259" t="s">
        <v>309</v>
      </c>
      <c r="F205" s="260" t="s">
        <v>19</v>
      </c>
      <c r="G205" s="261" t="s">
        <v>189</v>
      </c>
      <c r="H205" s="262">
        <v>2</v>
      </c>
      <c r="I205" s="263"/>
      <c r="J205" s="264">
        <f>ROUND(I205*H205,2)</f>
        <v>0</v>
      </c>
      <c r="K205" s="260" t="s">
        <v>310</v>
      </c>
      <c r="L205" s="265"/>
      <c r="M205" s="266" t="s">
        <v>19</v>
      </c>
      <c r="N205" s="267" t="s">
        <v>45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204</v>
      </c>
      <c r="AT205" s="217" t="s">
        <v>272</v>
      </c>
      <c r="AU205" s="217" t="s">
        <v>84</v>
      </c>
      <c r="AY205" s="19" t="s">
        <v>148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82</v>
      </c>
      <c r="BK205" s="218">
        <f>ROUND(I205*H205,2)</f>
        <v>0</v>
      </c>
      <c r="BL205" s="19" t="s">
        <v>156</v>
      </c>
      <c r="BM205" s="217" t="s">
        <v>311</v>
      </c>
    </row>
    <row r="206" s="2" customFormat="1">
      <c r="A206" s="40"/>
      <c r="B206" s="41"/>
      <c r="C206" s="42"/>
      <c r="D206" s="219" t="s">
        <v>158</v>
      </c>
      <c r="E206" s="42"/>
      <c r="F206" s="220" t="s">
        <v>312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158</v>
      </c>
      <c r="AU206" s="19" t="s">
        <v>84</v>
      </c>
    </row>
    <row r="207" s="2" customFormat="1" ht="16.5" customHeight="1">
      <c r="A207" s="40"/>
      <c r="B207" s="41"/>
      <c r="C207" s="206" t="s">
        <v>313</v>
      </c>
      <c r="D207" s="206" t="s">
        <v>151</v>
      </c>
      <c r="E207" s="207" t="s">
        <v>314</v>
      </c>
      <c r="F207" s="208" t="s">
        <v>315</v>
      </c>
      <c r="G207" s="209" t="s">
        <v>189</v>
      </c>
      <c r="H207" s="210">
        <v>2</v>
      </c>
      <c r="I207" s="211"/>
      <c r="J207" s="212">
        <f>ROUND(I207*H207,2)</f>
        <v>0</v>
      </c>
      <c r="K207" s="208" t="s">
        <v>155</v>
      </c>
      <c r="L207" s="46"/>
      <c r="M207" s="213" t="s">
        <v>19</v>
      </c>
      <c r="N207" s="214" t="s">
        <v>45</v>
      </c>
      <c r="O207" s="86"/>
      <c r="P207" s="215">
        <f>O207*H207</f>
        <v>0</v>
      </c>
      <c r="Q207" s="215">
        <v>0.00023000000000000001</v>
      </c>
      <c r="R207" s="215">
        <f>Q207*H207</f>
        <v>0.00046000000000000001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156</v>
      </c>
      <c r="AT207" s="217" t="s">
        <v>151</v>
      </c>
      <c r="AU207" s="217" t="s">
        <v>84</v>
      </c>
      <c r="AY207" s="19" t="s">
        <v>148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82</v>
      </c>
      <c r="BK207" s="218">
        <f>ROUND(I207*H207,2)</f>
        <v>0</v>
      </c>
      <c r="BL207" s="19" t="s">
        <v>156</v>
      </c>
      <c r="BM207" s="217" t="s">
        <v>316</v>
      </c>
    </row>
    <row r="208" s="2" customFormat="1">
      <c r="A208" s="40"/>
      <c r="B208" s="41"/>
      <c r="C208" s="42"/>
      <c r="D208" s="219" t="s">
        <v>158</v>
      </c>
      <c r="E208" s="42"/>
      <c r="F208" s="220" t="s">
        <v>317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158</v>
      </c>
      <c r="AU208" s="19" t="s">
        <v>84</v>
      </c>
    </row>
    <row r="209" s="2" customFormat="1">
      <c r="A209" s="40"/>
      <c r="B209" s="41"/>
      <c r="C209" s="42"/>
      <c r="D209" s="224" t="s">
        <v>160</v>
      </c>
      <c r="E209" s="42"/>
      <c r="F209" s="225" t="s">
        <v>318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160</v>
      </c>
      <c r="AU209" s="19" t="s">
        <v>84</v>
      </c>
    </row>
    <row r="210" s="2" customFormat="1" ht="16.5" customHeight="1">
      <c r="A210" s="40"/>
      <c r="B210" s="41"/>
      <c r="C210" s="258" t="s">
        <v>319</v>
      </c>
      <c r="D210" s="258" t="s">
        <v>272</v>
      </c>
      <c r="E210" s="259" t="s">
        <v>320</v>
      </c>
      <c r="F210" s="260" t="s">
        <v>321</v>
      </c>
      <c r="G210" s="261" t="s">
        <v>189</v>
      </c>
      <c r="H210" s="262">
        <v>2</v>
      </c>
      <c r="I210" s="263"/>
      <c r="J210" s="264">
        <f>ROUND(I210*H210,2)</f>
        <v>0</v>
      </c>
      <c r="K210" s="260" t="s">
        <v>310</v>
      </c>
      <c r="L210" s="265"/>
      <c r="M210" s="266" t="s">
        <v>19</v>
      </c>
      <c r="N210" s="267" t="s">
        <v>45</v>
      </c>
      <c r="O210" s="86"/>
      <c r="P210" s="215">
        <f>O210*H210</f>
        <v>0</v>
      </c>
      <c r="Q210" s="215">
        <v>6.0000000000000002E-05</v>
      </c>
      <c r="R210" s="215">
        <f>Q210*H210</f>
        <v>0.00012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204</v>
      </c>
      <c r="AT210" s="217" t="s">
        <v>272</v>
      </c>
      <c r="AU210" s="217" t="s">
        <v>84</v>
      </c>
      <c r="AY210" s="19" t="s">
        <v>148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82</v>
      </c>
      <c r="BK210" s="218">
        <f>ROUND(I210*H210,2)</f>
        <v>0</v>
      </c>
      <c r="BL210" s="19" t="s">
        <v>156</v>
      </c>
      <c r="BM210" s="217" t="s">
        <v>322</v>
      </c>
    </row>
    <row r="211" s="2" customFormat="1">
      <c r="A211" s="40"/>
      <c r="B211" s="41"/>
      <c r="C211" s="42"/>
      <c r="D211" s="219" t="s">
        <v>158</v>
      </c>
      <c r="E211" s="42"/>
      <c r="F211" s="220" t="s">
        <v>321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158</v>
      </c>
      <c r="AU211" s="19" t="s">
        <v>84</v>
      </c>
    </row>
    <row r="212" s="2" customFormat="1" ht="16.5" customHeight="1">
      <c r="A212" s="40"/>
      <c r="B212" s="41"/>
      <c r="C212" s="206" t="s">
        <v>323</v>
      </c>
      <c r="D212" s="206" t="s">
        <v>151</v>
      </c>
      <c r="E212" s="207" t="s">
        <v>324</v>
      </c>
      <c r="F212" s="208" t="s">
        <v>325</v>
      </c>
      <c r="G212" s="209" t="s">
        <v>175</v>
      </c>
      <c r="H212" s="210">
        <v>9.4000000000000004</v>
      </c>
      <c r="I212" s="211"/>
      <c r="J212" s="212">
        <f>ROUND(I212*H212,2)</f>
        <v>0</v>
      </c>
      <c r="K212" s="208" t="s">
        <v>155</v>
      </c>
      <c r="L212" s="46"/>
      <c r="M212" s="213" t="s">
        <v>19</v>
      </c>
      <c r="N212" s="214" t="s">
        <v>45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0.183</v>
      </c>
      <c r="T212" s="216">
        <f>S212*H212</f>
        <v>1.7202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156</v>
      </c>
      <c r="AT212" s="217" t="s">
        <v>151</v>
      </c>
      <c r="AU212" s="217" t="s">
        <v>84</v>
      </c>
      <c r="AY212" s="19" t="s">
        <v>148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82</v>
      </c>
      <c r="BK212" s="218">
        <f>ROUND(I212*H212,2)</f>
        <v>0</v>
      </c>
      <c r="BL212" s="19" t="s">
        <v>156</v>
      </c>
      <c r="BM212" s="217" t="s">
        <v>326</v>
      </c>
    </row>
    <row r="213" s="2" customFormat="1">
      <c r="A213" s="40"/>
      <c r="B213" s="41"/>
      <c r="C213" s="42"/>
      <c r="D213" s="219" t="s">
        <v>158</v>
      </c>
      <c r="E213" s="42"/>
      <c r="F213" s="220" t="s">
        <v>327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158</v>
      </c>
      <c r="AU213" s="19" t="s">
        <v>84</v>
      </c>
    </row>
    <row r="214" s="2" customFormat="1">
      <c r="A214" s="40"/>
      <c r="B214" s="41"/>
      <c r="C214" s="42"/>
      <c r="D214" s="224" t="s">
        <v>160</v>
      </c>
      <c r="E214" s="42"/>
      <c r="F214" s="225" t="s">
        <v>328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160</v>
      </c>
      <c r="AU214" s="19" t="s">
        <v>84</v>
      </c>
    </row>
    <row r="215" s="13" customFormat="1">
      <c r="A215" s="13"/>
      <c r="B215" s="226"/>
      <c r="C215" s="227"/>
      <c r="D215" s="219" t="s">
        <v>162</v>
      </c>
      <c r="E215" s="228" t="s">
        <v>19</v>
      </c>
      <c r="F215" s="229" t="s">
        <v>329</v>
      </c>
      <c r="G215" s="227"/>
      <c r="H215" s="228" t="s">
        <v>19</v>
      </c>
      <c r="I215" s="230"/>
      <c r="J215" s="227"/>
      <c r="K215" s="227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162</v>
      </c>
      <c r="AU215" s="235" t="s">
        <v>84</v>
      </c>
      <c r="AV215" s="13" t="s">
        <v>82</v>
      </c>
      <c r="AW215" s="13" t="s">
        <v>33</v>
      </c>
      <c r="AX215" s="13" t="s">
        <v>74</v>
      </c>
      <c r="AY215" s="235" t="s">
        <v>148</v>
      </c>
    </row>
    <row r="216" s="13" customFormat="1">
      <c r="A216" s="13"/>
      <c r="B216" s="226"/>
      <c r="C216" s="227"/>
      <c r="D216" s="219" t="s">
        <v>162</v>
      </c>
      <c r="E216" s="228" t="s">
        <v>19</v>
      </c>
      <c r="F216" s="229" t="s">
        <v>330</v>
      </c>
      <c r="G216" s="227"/>
      <c r="H216" s="228" t="s">
        <v>19</v>
      </c>
      <c r="I216" s="230"/>
      <c r="J216" s="227"/>
      <c r="K216" s="227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162</v>
      </c>
      <c r="AU216" s="235" t="s">
        <v>84</v>
      </c>
      <c r="AV216" s="13" t="s">
        <v>82</v>
      </c>
      <c r="AW216" s="13" t="s">
        <v>33</v>
      </c>
      <c r="AX216" s="13" t="s">
        <v>74</v>
      </c>
      <c r="AY216" s="235" t="s">
        <v>148</v>
      </c>
    </row>
    <row r="217" s="14" customFormat="1">
      <c r="A217" s="14"/>
      <c r="B217" s="236"/>
      <c r="C217" s="237"/>
      <c r="D217" s="219" t="s">
        <v>162</v>
      </c>
      <c r="E217" s="238" t="s">
        <v>19</v>
      </c>
      <c r="F217" s="239" t="s">
        <v>331</v>
      </c>
      <c r="G217" s="237"/>
      <c r="H217" s="240">
        <v>9.4000000000000004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162</v>
      </c>
      <c r="AU217" s="246" t="s">
        <v>84</v>
      </c>
      <c r="AV217" s="14" t="s">
        <v>84</v>
      </c>
      <c r="AW217" s="14" t="s">
        <v>33</v>
      </c>
      <c r="AX217" s="14" t="s">
        <v>82</v>
      </c>
      <c r="AY217" s="246" t="s">
        <v>148</v>
      </c>
    </row>
    <row r="218" s="2" customFormat="1" ht="16.5" customHeight="1">
      <c r="A218" s="40"/>
      <c r="B218" s="41"/>
      <c r="C218" s="206" t="s">
        <v>332</v>
      </c>
      <c r="D218" s="206" t="s">
        <v>151</v>
      </c>
      <c r="E218" s="207" t="s">
        <v>333</v>
      </c>
      <c r="F218" s="208" t="s">
        <v>334</v>
      </c>
      <c r="G218" s="209" t="s">
        <v>175</v>
      </c>
      <c r="H218" s="210">
        <v>4</v>
      </c>
      <c r="I218" s="211"/>
      <c r="J218" s="212">
        <f>ROUND(I218*H218,2)</f>
        <v>0</v>
      </c>
      <c r="K218" s="208" t="s">
        <v>155</v>
      </c>
      <c r="L218" s="46"/>
      <c r="M218" s="213" t="s">
        <v>19</v>
      </c>
      <c r="N218" s="214" t="s">
        <v>45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0.075999999999999998</v>
      </c>
      <c r="T218" s="216">
        <f>S218*H218</f>
        <v>0.30399999999999999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156</v>
      </c>
      <c r="AT218" s="217" t="s">
        <v>151</v>
      </c>
      <c r="AU218" s="217" t="s">
        <v>84</v>
      </c>
      <c r="AY218" s="19" t="s">
        <v>148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82</v>
      </c>
      <c r="BK218" s="218">
        <f>ROUND(I218*H218,2)</f>
        <v>0</v>
      </c>
      <c r="BL218" s="19" t="s">
        <v>156</v>
      </c>
      <c r="BM218" s="217" t="s">
        <v>335</v>
      </c>
    </row>
    <row r="219" s="2" customFormat="1">
      <c r="A219" s="40"/>
      <c r="B219" s="41"/>
      <c r="C219" s="42"/>
      <c r="D219" s="219" t="s">
        <v>158</v>
      </c>
      <c r="E219" s="42"/>
      <c r="F219" s="220" t="s">
        <v>336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158</v>
      </c>
      <c r="AU219" s="19" t="s">
        <v>84</v>
      </c>
    </row>
    <row r="220" s="2" customFormat="1">
      <c r="A220" s="40"/>
      <c r="B220" s="41"/>
      <c r="C220" s="42"/>
      <c r="D220" s="224" t="s">
        <v>160</v>
      </c>
      <c r="E220" s="42"/>
      <c r="F220" s="225" t="s">
        <v>337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160</v>
      </c>
      <c r="AU220" s="19" t="s">
        <v>84</v>
      </c>
    </row>
    <row r="221" s="13" customFormat="1">
      <c r="A221" s="13"/>
      <c r="B221" s="226"/>
      <c r="C221" s="227"/>
      <c r="D221" s="219" t="s">
        <v>162</v>
      </c>
      <c r="E221" s="228" t="s">
        <v>19</v>
      </c>
      <c r="F221" s="229" t="s">
        <v>329</v>
      </c>
      <c r="G221" s="227"/>
      <c r="H221" s="228" t="s">
        <v>19</v>
      </c>
      <c r="I221" s="230"/>
      <c r="J221" s="227"/>
      <c r="K221" s="227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162</v>
      </c>
      <c r="AU221" s="235" t="s">
        <v>84</v>
      </c>
      <c r="AV221" s="13" t="s">
        <v>82</v>
      </c>
      <c r="AW221" s="13" t="s">
        <v>33</v>
      </c>
      <c r="AX221" s="13" t="s">
        <v>74</v>
      </c>
      <c r="AY221" s="235" t="s">
        <v>148</v>
      </c>
    </row>
    <row r="222" s="14" customFormat="1">
      <c r="A222" s="14"/>
      <c r="B222" s="236"/>
      <c r="C222" s="237"/>
      <c r="D222" s="219" t="s">
        <v>162</v>
      </c>
      <c r="E222" s="238" t="s">
        <v>19</v>
      </c>
      <c r="F222" s="239" t="s">
        <v>338</v>
      </c>
      <c r="G222" s="237"/>
      <c r="H222" s="240">
        <v>4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162</v>
      </c>
      <c r="AU222" s="246" t="s">
        <v>84</v>
      </c>
      <c r="AV222" s="14" t="s">
        <v>84</v>
      </c>
      <c r="AW222" s="14" t="s">
        <v>33</v>
      </c>
      <c r="AX222" s="14" t="s">
        <v>82</v>
      </c>
      <c r="AY222" s="246" t="s">
        <v>148</v>
      </c>
    </row>
    <row r="223" s="2" customFormat="1" ht="16.5" customHeight="1">
      <c r="A223" s="40"/>
      <c r="B223" s="41"/>
      <c r="C223" s="206" t="s">
        <v>339</v>
      </c>
      <c r="D223" s="206" t="s">
        <v>151</v>
      </c>
      <c r="E223" s="207" t="s">
        <v>340</v>
      </c>
      <c r="F223" s="208" t="s">
        <v>341</v>
      </c>
      <c r="G223" s="209" t="s">
        <v>175</v>
      </c>
      <c r="H223" s="210">
        <v>1.01</v>
      </c>
      <c r="I223" s="211"/>
      <c r="J223" s="212">
        <f>ROUND(I223*H223,2)</f>
        <v>0</v>
      </c>
      <c r="K223" s="208" t="s">
        <v>155</v>
      </c>
      <c r="L223" s="46"/>
      <c r="M223" s="213" t="s">
        <v>19</v>
      </c>
      <c r="N223" s="214" t="s">
        <v>45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0.27000000000000002</v>
      </c>
      <c r="T223" s="216">
        <f>S223*H223</f>
        <v>0.2727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156</v>
      </c>
      <c r="AT223" s="217" t="s">
        <v>151</v>
      </c>
      <c r="AU223" s="217" t="s">
        <v>84</v>
      </c>
      <c r="AY223" s="19" t="s">
        <v>148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82</v>
      </c>
      <c r="BK223" s="218">
        <f>ROUND(I223*H223,2)</f>
        <v>0</v>
      </c>
      <c r="BL223" s="19" t="s">
        <v>156</v>
      </c>
      <c r="BM223" s="217" t="s">
        <v>342</v>
      </c>
    </row>
    <row r="224" s="2" customFormat="1">
      <c r="A224" s="40"/>
      <c r="B224" s="41"/>
      <c r="C224" s="42"/>
      <c r="D224" s="219" t="s">
        <v>158</v>
      </c>
      <c r="E224" s="42"/>
      <c r="F224" s="220" t="s">
        <v>343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158</v>
      </c>
      <c r="AU224" s="19" t="s">
        <v>84</v>
      </c>
    </row>
    <row r="225" s="2" customFormat="1">
      <c r="A225" s="40"/>
      <c r="B225" s="41"/>
      <c r="C225" s="42"/>
      <c r="D225" s="224" t="s">
        <v>160</v>
      </c>
      <c r="E225" s="42"/>
      <c r="F225" s="225" t="s">
        <v>344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160</v>
      </c>
      <c r="AU225" s="19" t="s">
        <v>84</v>
      </c>
    </row>
    <row r="226" s="13" customFormat="1">
      <c r="A226" s="13"/>
      <c r="B226" s="226"/>
      <c r="C226" s="227"/>
      <c r="D226" s="219" t="s">
        <v>162</v>
      </c>
      <c r="E226" s="228" t="s">
        <v>19</v>
      </c>
      <c r="F226" s="229" t="s">
        <v>329</v>
      </c>
      <c r="G226" s="227"/>
      <c r="H226" s="228" t="s">
        <v>19</v>
      </c>
      <c r="I226" s="230"/>
      <c r="J226" s="227"/>
      <c r="K226" s="227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162</v>
      </c>
      <c r="AU226" s="235" t="s">
        <v>84</v>
      </c>
      <c r="AV226" s="13" t="s">
        <v>82</v>
      </c>
      <c r="AW226" s="13" t="s">
        <v>33</v>
      </c>
      <c r="AX226" s="13" t="s">
        <v>74</v>
      </c>
      <c r="AY226" s="235" t="s">
        <v>148</v>
      </c>
    </row>
    <row r="227" s="14" customFormat="1">
      <c r="A227" s="14"/>
      <c r="B227" s="236"/>
      <c r="C227" s="237"/>
      <c r="D227" s="219" t="s">
        <v>162</v>
      </c>
      <c r="E227" s="238" t="s">
        <v>19</v>
      </c>
      <c r="F227" s="239" t="s">
        <v>345</v>
      </c>
      <c r="G227" s="237"/>
      <c r="H227" s="240">
        <v>1.01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162</v>
      </c>
      <c r="AU227" s="246" t="s">
        <v>84</v>
      </c>
      <c r="AV227" s="14" t="s">
        <v>84</v>
      </c>
      <c r="AW227" s="14" t="s">
        <v>33</v>
      </c>
      <c r="AX227" s="14" t="s">
        <v>82</v>
      </c>
      <c r="AY227" s="246" t="s">
        <v>148</v>
      </c>
    </row>
    <row r="228" s="2" customFormat="1" ht="16.5" customHeight="1">
      <c r="A228" s="40"/>
      <c r="B228" s="41"/>
      <c r="C228" s="206" t="s">
        <v>346</v>
      </c>
      <c r="D228" s="206" t="s">
        <v>151</v>
      </c>
      <c r="E228" s="207" t="s">
        <v>347</v>
      </c>
      <c r="F228" s="208" t="s">
        <v>348</v>
      </c>
      <c r="G228" s="209" t="s">
        <v>175</v>
      </c>
      <c r="H228" s="210">
        <v>1.8180000000000001</v>
      </c>
      <c r="I228" s="211"/>
      <c r="J228" s="212">
        <f>ROUND(I228*H228,2)</f>
        <v>0</v>
      </c>
      <c r="K228" s="208" t="s">
        <v>155</v>
      </c>
      <c r="L228" s="46"/>
      <c r="M228" s="213" t="s">
        <v>19</v>
      </c>
      <c r="N228" s="214" t="s">
        <v>45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0.27000000000000002</v>
      </c>
      <c r="T228" s="216">
        <f>S228*H228</f>
        <v>0.49086000000000007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156</v>
      </c>
      <c r="AT228" s="217" t="s">
        <v>151</v>
      </c>
      <c r="AU228" s="217" t="s">
        <v>84</v>
      </c>
      <c r="AY228" s="19" t="s">
        <v>148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82</v>
      </c>
      <c r="BK228" s="218">
        <f>ROUND(I228*H228,2)</f>
        <v>0</v>
      </c>
      <c r="BL228" s="19" t="s">
        <v>156</v>
      </c>
      <c r="BM228" s="217" t="s">
        <v>349</v>
      </c>
    </row>
    <row r="229" s="2" customFormat="1">
      <c r="A229" s="40"/>
      <c r="B229" s="41"/>
      <c r="C229" s="42"/>
      <c r="D229" s="219" t="s">
        <v>158</v>
      </c>
      <c r="E229" s="42"/>
      <c r="F229" s="220" t="s">
        <v>350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158</v>
      </c>
      <c r="AU229" s="19" t="s">
        <v>84</v>
      </c>
    </row>
    <row r="230" s="2" customFormat="1">
      <c r="A230" s="40"/>
      <c r="B230" s="41"/>
      <c r="C230" s="42"/>
      <c r="D230" s="224" t="s">
        <v>160</v>
      </c>
      <c r="E230" s="42"/>
      <c r="F230" s="225" t="s">
        <v>351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160</v>
      </c>
      <c r="AU230" s="19" t="s">
        <v>84</v>
      </c>
    </row>
    <row r="231" s="13" customFormat="1">
      <c r="A231" s="13"/>
      <c r="B231" s="226"/>
      <c r="C231" s="227"/>
      <c r="D231" s="219" t="s">
        <v>162</v>
      </c>
      <c r="E231" s="228" t="s">
        <v>19</v>
      </c>
      <c r="F231" s="229" t="s">
        <v>329</v>
      </c>
      <c r="G231" s="227"/>
      <c r="H231" s="228" t="s">
        <v>19</v>
      </c>
      <c r="I231" s="230"/>
      <c r="J231" s="227"/>
      <c r="K231" s="227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162</v>
      </c>
      <c r="AU231" s="235" t="s">
        <v>84</v>
      </c>
      <c r="AV231" s="13" t="s">
        <v>82</v>
      </c>
      <c r="AW231" s="13" t="s">
        <v>33</v>
      </c>
      <c r="AX231" s="13" t="s">
        <v>74</v>
      </c>
      <c r="AY231" s="235" t="s">
        <v>148</v>
      </c>
    </row>
    <row r="232" s="14" customFormat="1">
      <c r="A232" s="14"/>
      <c r="B232" s="236"/>
      <c r="C232" s="237"/>
      <c r="D232" s="219" t="s">
        <v>162</v>
      </c>
      <c r="E232" s="238" t="s">
        <v>19</v>
      </c>
      <c r="F232" s="239" t="s">
        <v>352</v>
      </c>
      <c r="G232" s="237"/>
      <c r="H232" s="240">
        <v>1.8180000000000001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162</v>
      </c>
      <c r="AU232" s="246" t="s">
        <v>84</v>
      </c>
      <c r="AV232" s="14" t="s">
        <v>84</v>
      </c>
      <c r="AW232" s="14" t="s">
        <v>33</v>
      </c>
      <c r="AX232" s="14" t="s">
        <v>82</v>
      </c>
      <c r="AY232" s="246" t="s">
        <v>148</v>
      </c>
    </row>
    <row r="233" s="2" customFormat="1" ht="16.5" customHeight="1">
      <c r="A233" s="40"/>
      <c r="B233" s="41"/>
      <c r="C233" s="206" t="s">
        <v>353</v>
      </c>
      <c r="D233" s="206" t="s">
        <v>151</v>
      </c>
      <c r="E233" s="207" t="s">
        <v>354</v>
      </c>
      <c r="F233" s="208" t="s">
        <v>355</v>
      </c>
      <c r="G233" s="209" t="s">
        <v>356</v>
      </c>
      <c r="H233" s="210">
        <v>4.5999999999999996</v>
      </c>
      <c r="I233" s="211"/>
      <c r="J233" s="212">
        <f>ROUND(I233*H233,2)</f>
        <v>0</v>
      </c>
      <c r="K233" s="208" t="s">
        <v>155</v>
      </c>
      <c r="L233" s="46"/>
      <c r="M233" s="213" t="s">
        <v>19</v>
      </c>
      <c r="N233" s="214" t="s">
        <v>45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0.047</v>
      </c>
      <c r="T233" s="216">
        <f>S233*H233</f>
        <v>0.21619999999999998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156</v>
      </c>
      <c r="AT233" s="217" t="s">
        <v>151</v>
      </c>
      <c r="AU233" s="217" t="s">
        <v>84</v>
      </c>
      <c r="AY233" s="19" t="s">
        <v>148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82</v>
      </c>
      <c r="BK233" s="218">
        <f>ROUND(I233*H233,2)</f>
        <v>0</v>
      </c>
      <c r="BL233" s="19" t="s">
        <v>156</v>
      </c>
      <c r="BM233" s="217" t="s">
        <v>357</v>
      </c>
    </row>
    <row r="234" s="2" customFormat="1">
      <c r="A234" s="40"/>
      <c r="B234" s="41"/>
      <c r="C234" s="42"/>
      <c r="D234" s="219" t="s">
        <v>158</v>
      </c>
      <c r="E234" s="42"/>
      <c r="F234" s="220" t="s">
        <v>358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158</v>
      </c>
      <c r="AU234" s="19" t="s">
        <v>84</v>
      </c>
    </row>
    <row r="235" s="2" customFormat="1">
      <c r="A235" s="40"/>
      <c r="B235" s="41"/>
      <c r="C235" s="42"/>
      <c r="D235" s="224" t="s">
        <v>160</v>
      </c>
      <c r="E235" s="42"/>
      <c r="F235" s="225" t="s">
        <v>359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160</v>
      </c>
      <c r="AU235" s="19" t="s">
        <v>84</v>
      </c>
    </row>
    <row r="236" s="14" customFormat="1">
      <c r="A236" s="14"/>
      <c r="B236" s="236"/>
      <c r="C236" s="237"/>
      <c r="D236" s="219" t="s">
        <v>162</v>
      </c>
      <c r="E236" s="238" t="s">
        <v>19</v>
      </c>
      <c r="F236" s="239" t="s">
        <v>360</v>
      </c>
      <c r="G236" s="237"/>
      <c r="H236" s="240">
        <v>4.5999999999999996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162</v>
      </c>
      <c r="AU236" s="246" t="s">
        <v>84</v>
      </c>
      <c r="AV236" s="14" t="s">
        <v>84</v>
      </c>
      <c r="AW236" s="14" t="s">
        <v>33</v>
      </c>
      <c r="AX236" s="14" t="s">
        <v>82</v>
      </c>
      <c r="AY236" s="246" t="s">
        <v>148</v>
      </c>
    </row>
    <row r="237" s="2" customFormat="1" ht="24.15" customHeight="1">
      <c r="A237" s="40"/>
      <c r="B237" s="41"/>
      <c r="C237" s="206" t="s">
        <v>361</v>
      </c>
      <c r="D237" s="206" t="s">
        <v>151</v>
      </c>
      <c r="E237" s="207" t="s">
        <v>362</v>
      </c>
      <c r="F237" s="208" t="s">
        <v>363</v>
      </c>
      <c r="G237" s="209" t="s">
        <v>175</v>
      </c>
      <c r="H237" s="210">
        <v>16.5</v>
      </c>
      <c r="I237" s="211"/>
      <c r="J237" s="212">
        <f>ROUND(I237*H237,2)</f>
        <v>0</v>
      </c>
      <c r="K237" s="208" t="s">
        <v>155</v>
      </c>
      <c r="L237" s="46"/>
      <c r="M237" s="213" t="s">
        <v>19</v>
      </c>
      <c r="N237" s="214" t="s">
        <v>45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0.058999999999999997</v>
      </c>
      <c r="T237" s="216">
        <f>S237*H237</f>
        <v>0.97349999999999992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156</v>
      </c>
      <c r="AT237" s="217" t="s">
        <v>151</v>
      </c>
      <c r="AU237" s="217" t="s">
        <v>84</v>
      </c>
      <c r="AY237" s="19" t="s">
        <v>148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82</v>
      </c>
      <c r="BK237" s="218">
        <f>ROUND(I237*H237,2)</f>
        <v>0</v>
      </c>
      <c r="BL237" s="19" t="s">
        <v>156</v>
      </c>
      <c r="BM237" s="217" t="s">
        <v>364</v>
      </c>
    </row>
    <row r="238" s="2" customFormat="1">
      <c r="A238" s="40"/>
      <c r="B238" s="41"/>
      <c r="C238" s="42"/>
      <c r="D238" s="219" t="s">
        <v>158</v>
      </c>
      <c r="E238" s="42"/>
      <c r="F238" s="220" t="s">
        <v>365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158</v>
      </c>
      <c r="AU238" s="19" t="s">
        <v>84</v>
      </c>
    </row>
    <row r="239" s="2" customFormat="1">
      <c r="A239" s="40"/>
      <c r="B239" s="41"/>
      <c r="C239" s="42"/>
      <c r="D239" s="224" t="s">
        <v>160</v>
      </c>
      <c r="E239" s="42"/>
      <c r="F239" s="225" t="s">
        <v>366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160</v>
      </c>
      <c r="AU239" s="19" t="s">
        <v>84</v>
      </c>
    </row>
    <row r="240" s="13" customFormat="1">
      <c r="A240" s="13"/>
      <c r="B240" s="226"/>
      <c r="C240" s="227"/>
      <c r="D240" s="219" t="s">
        <v>162</v>
      </c>
      <c r="E240" s="228" t="s">
        <v>19</v>
      </c>
      <c r="F240" s="229" t="s">
        <v>329</v>
      </c>
      <c r="G240" s="227"/>
      <c r="H240" s="228" t="s">
        <v>19</v>
      </c>
      <c r="I240" s="230"/>
      <c r="J240" s="227"/>
      <c r="K240" s="227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162</v>
      </c>
      <c r="AU240" s="235" t="s">
        <v>84</v>
      </c>
      <c r="AV240" s="13" t="s">
        <v>82</v>
      </c>
      <c r="AW240" s="13" t="s">
        <v>33</v>
      </c>
      <c r="AX240" s="13" t="s">
        <v>74</v>
      </c>
      <c r="AY240" s="235" t="s">
        <v>148</v>
      </c>
    </row>
    <row r="241" s="14" customFormat="1">
      <c r="A241" s="14"/>
      <c r="B241" s="236"/>
      <c r="C241" s="237"/>
      <c r="D241" s="219" t="s">
        <v>162</v>
      </c>
      <c r="E241" s="238" t="s">
        <v>19</v>
      </c>
      <c r="F241" s="239" t="s">
        <v>367</v>
      </c>
      <c r="G241" s="237"/>
      <c r="H241" s="240">
        <v>15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162</v>
      </c>
      <c r="AU241" s="246" t="s">
        <v>84</v>
      </c>
      <c r="AV241" s="14" t="s">
        <v>84</v>
      </c>
      <c r="AW241" s="14" t="s">
        <v>33</v>
      </c>
      <c r="AX241" s="14" t="s">
        <v>74</v>
      </c>
      <c r="AY241" s="246" t="s">
        <v>148</v>
      </c>
    </row>
    <row r="242" s="14" customFormat="1">
      <c r="A242" s="14"/>
      <c r="B242" s="236"/>
      <c r="C242" s="237"/>
      <c r="D242" s="219" t="s">
        <v>162</v>
      </c>
      <c r="E242" s="238" t="s">
        <v>19</v>
      </c>
      <c r="F242" s="239" t="s">
        <v>368</v>
      </c>
      <c r="G242" s="237"/>
      <c r="H242" s="240">
        <v>1.5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162</v>
      </c>
      <c r="AU242" s="246" t="s">
        <v>84</v>
      </c>
      <c r="AV242" s="14" t="s">
        <v>84</v>
      </c>
      <c r="AW242" s="14" t="s">
        <v>33</v>
      </c>
      <c r="AX242" s="14" t="s">
        <v>74</v>
      </c>
      <c r="AY242" s="246" t="s">
        <v>148</v>
      </c>
    </row>
    <row r="243" s="15" customFormat="1">
      <c r="A243" s="15"/>
      <c r="B243" s="247"/>
      <c r="C243" s="248"/>
      <c r="D243" s="219" t="s">
        <v>162</v>
      </c>
      <c r="E243" s="249" t="s">
        <v>19</v>
      </c>
      <c r="F243" s="250" t="s">
        <v>215</v>
      </c>
      <c r="G243" s="248"/>
      <c r="H243" s="251">
        <v>16.5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7" t="s">
        <v>162</v>
      </c>
      <c r="AU243" s="257" t="s">
        <v>84</v>
      </c>
      <c r="AV243" s="15" t="s">
        <v>156</v>
      </c>
      <c r="AW243" s="15" t="s">
        <v>33</v>
      </c>
      <c r="AX243" s="15" t="s">
        <v>82</v>
      </c>
      <c r="AY243" s="257" t="s">
        <v>148</v>
      </c>
    </row>
    <row r="244" s="12" customFormat="1" ht="22.8" customHeight="1">
      <c r="A244" s="12"/>
      <c r="B244" s="190"/>
      <c r="C244" s="191"/>
      <c r="D244" s="192" t="s">
        <v>73</v>
      </c>
      <c r="E244" s="204" t="s">
        <v>369</v>
      </c>
      <c r="F244" s="204" t="s">
        <v>370</v>
      </c>
      <c r="G244" s="191"/>
      <c r="H244" s="191"/>
      <c r="I244" s="194"/>
      <c r="J244" s="205">
        <f>BK244</f>
        <v>0</v>
      </c>
      <c r="K244" s="191"/>
      <c r="L244" s="196"/>
      <c r="M244" s="197"/>
      <c r="N244" s="198"/>
      <c r="O244" s="198"/>
      <c r="P244" s="199">
        <f>SUM(P245:P257)</f>
        <v>0</v>
      </c>
      <c r="Q244" s="198"/>
      <c r="R244" s="199">
        <f>SUM(R245:R257)</f>
        <v>0</v>
      </c>
      <c r="S244" s="198"/>
      <c r="T244" s="200">
        <f>SUM(T245:T257)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1" t="s">
        <v>82</v>
      </c>
      <c r="AT244" s="202" t="s">
        <v>73</v>
      </c>
      <c r="AU244" s="202" t="s">
        <v>82</v>
      </c>
      <c r="AY244" s="201" t="s">
        <v>148</v>
      </c>
      <c r="BK244" s="203">
        <f>SUM(BK245:BK257)</f>
        <v>0</v>
      </c>
    </row>
    <row r="245" s="2" customFormat="1" ht="16.5" customHeight="1">
      <c r="A245" s="40"/>
      <c r="B245" s="41"/>
      <c r="C245" s="206" t="s">
        <v>371</v>
      </c>
      <c r="D245" s="206" t="s">
        <v>151</v>
      </c>
      <c r="E245" s="207" t="s">
        <v>372</v>
      </c>
      <c r="F245" s="208" t="s">
        <v>373</v>
      </c>
      <c r="G245" s="209" t="s">
        <v>154</v>
      </c>
      <c r="H245" s="210">
        <v>7.1130000000000004</v>
      </c>
      <c r="I245" s="211"/>
      <c r="J245" s="212">
        <f>ROUND(I245*H245,2)</f>
        <v>0</v>
      </c>
      <c r="K245" s="208" t="s">
        <v>155</v>
      </c>
      <c r="L245" s="46"/>
      <c r="M245" s="213" t="s">
        <v>19</v>
      </c>
      <c r="N245" s="214" t="s">
        <v>45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156</v>
      </c>
      <c r="AT245" s="217" t="s">
        <v>151</v>
      </c>
      <c r="AU245" s="217" t="s">
        <v>84</v>
      </c>
      <c r="AY245" s="19" t="s">
        <v>148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82</v>
      </c>
      <c r="BK245" s="218">
        <f>ROUND(I245*H245,2)</f>
        <v>0</v>
      </c>
      <c r="BL245" s="19" t="s">
        <v>156</v>
      </c>
      <c r="BM245" s="217" t="s">
        <v>374</v>
      </c>
    </row>
    <row r="246" s="2" customFormat="1">
      <c r="A246" s="40"/>
      <c r="B246" s="41"/>
      <c r="C246" s="42"/>
      <c r="D246" s="219" t="s">
        <v>158</v>
      </c>
      <c r="E246" s="42"/>
      <c r="F246" s="220" t="s">
        <v>375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158</v>
      </c>
      <c r="AU246" s="19" t="s">
        <v>84</v>
      </c>
    </row>
    <row r="247" s="2" customFormat="1">
      <c r="A247" s="40"/>
      <c r="B247" s="41"/>
      <c r="C247" s="42"/>
      <c r="D247" s="224" t="s">
        <v>160</v>
      </c>
      <c r="E247" s="42"/>
      <c r="F247" s="225" t="s">
        <v>376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160</v>
      </c>
      <c r="AU247" s="19" t="s">
        <v>84</v>
      </c>
    </row>
    <row r="248" s="2" customFormat="1" ht="16.5" customHeight="1">
      <c r="A248" s="40"/>
      <c r="B248" s="41"/>
      <c r="C248" s="206" t="s">
        <v>377</v>
      </c>
      <c r="D248" s="206" t="s">
        <v>151</v>
      </c>
      <c r="E248" s="207" t="s">
        <v>378</v>
      </c>
      <c r="F248" s="208" t="s">
        <v>379</v>
      </c>
      <c r="G248" s="209" t="s">
        <v>154</v>
      </c>
      <c r="H248" s="210">
        <v>7.1130000000000004</v>
      </c>
      <c r="I248" s="211"/>
      <c r="J248" s="212">
        <f>ROUND(I248*H248,2)</f>
        <v>0</v>
      </c>
      <c r="K248" s="208" t="s">
        <v>155</v>
      </c>
      <c r="L248" s="46"/>
      <c r="M248" s="213" t="s">
        <v>19</v>
      </c>
      <c r="N248" s="214" t="s">
        <v>45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156</v>
      </c>
      <c r="AT248" s="217" t="s">
        <v>151</v>
      </c>
      <c r="AU248" s="217" t="s">
        <v>84</v>
      </c>
      <c r="AY248" s="19" t="s">
        <v>148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82</v>
      </c>
      <c r="BK248" s="218">
        <f>ROUND(I248*H248,2)</f>
        <v>0</v>
      </c>
      <c r="BL248" s="19" t="s">
        <v>156</v>
      </c>
      <c r="BM248" s="217" t="s">
        <v>380</v>
      </c>
    </row>
    <row r="249" s="2" customFormat="1">
      <c r="A249" s="40"/>
      <c r="B249" s="41"/>
      <c r="C249" s="42"/>
      <c r="D249" s="219" t="s">
        <v>158</v>
      </c>
      <c r="E249" s="42"/>
      <c r="F249" s="220" t="s">
        <v>381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158</v>
      </c>
      <c r="AU249" s="19" t="s">
        <v>84</v>
      </c>
    </row>
    <row r="250" s="2" customFormat="1">
      <c r="A250" s="40"/>
      <c r="B250" s="41"/>
      <c r="C250" s="42"/>
      <c r="D250" s="224" t="s">
        <v>160</v>
      </c>
      <c r="E250" s="42"/>
      <c r="F250" s="225" t="s">
        <v>382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160</v>
      </c>
      <c r="AU250" s="19" t="s">
        <v>84</v>
      </c>
    </row>
    <row r="251" s="2" customFormat="1" ht="16.5" customHeight="1">
      <c r="A251" s="40"/>
      <c r="B251" s="41"/>
      <c r="C251" s="206" t="s">
        <v>383</v>
      </c>
      <c r="D251" s="206" t="s">
        <v>151</v>
      </c>
      <c r="E251" s="207" t="s">
        <v>384</v>
      </c>
      <c r="F251" s="208" t="s">
        <v>385</v>
      </c>
      <c r="G251" s="209" t="s">
        <v>154</v>
      </c>
      <c r="H251" s="210">
        <v>135.14699999999999</v>
      </c>
      <c r="I251" s="211"/>
      <c r="J251" s="212">
        <f>ROUND(I251*H251,2)</f>
        <v>0</v>
      </c>
      <c r="K251" s="208" t="s">
        <v>155</v>
      </c>
      <c r="L251" s="46"/>
      <c r="M251" s="213" t="s">
        <v>19</v>
      </c>
      <c r="N251" s="214" t="s">
        <v>45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156</v>
      </c>
      <c r="AT251" s="217" t="s">
        <v>151</v>
      </c>
      <c r="AU251" s="217" t="s">
        <v>84</v>
      </c>
      <c r="AY251" s="19" t="s">
        <v>148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82</v>
      </c>
      <c r="BK251" s="218">
        <f>ROUND(I251*H251,2)</f>
        <v>0</v>
      </c>
      <c r="BL251" s="19" t="s">
        <v>156</v>
      </c>
      <c r="BM251" s="217" t="s">
        <v>386</v>
      </c>
    </row>
    <row r="252" s="2" customFormat="1">
      <c r="A252" s="40"/>
      <c r="B252" s="41"/>
      <c r="C252" s="42"/>
      <c r="D252" s="219" t="s">
        <v>158</v>
      </c>
      <c r="E252" s="42"/>
      <c r="F252" s="220" t="s">
        <v>387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158</v>
      </c>
      <c r="AU252" s="19" t="s">
        <v>84</v>
      </c>
    </row>
    <row r="253" s="2" customFormat="1">
      <c r="A253" s="40"/>
      <c r="B253" s="41"/>
      <c r="C253" s="42"/>
      <c r="D253" s="224" t="s">
        <v>160</v>
      </c>
      <c r="E253" s="42"/>
      <c r="F253" s="225" t="s">
        <v>388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160</v>
      </c>
      <c r="AU253" s="19" t="s">
        <v>84</v>
      </c>
    </row>
    <row r="254" s="14" customFormat="1">
      <c r="A254" s="14"/>
      <c r="B254" s="236"/>
      <c r="C254" s="237"/>
      <c r="D254" s="219" t="s">
        <v>162</v>
      </c>
      <c r="E254" s="237"/>
      <c r="F254" s="239" t="s">
        <v>389</v>
      </c>
      <c r="G254" s="237"/>
      <c r="H254" s="240">
        <v>135.14699999999999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162</v>
      </c>
      <c r="AU254" s="246" t="s">
        <v>84</v>
      </c>
      <c r="AV254" s="14" t="s">
        <v>84</v>
      </c>
      <c r="AW254" s="14" t="s">
        <v>4</v>
      </c>
      <c r="AX254" s="14" t="s">
        <v>82</v>
      </c>
      <c r="AY254" s="246" t="s">
        <v>148</v>
      </c>
    </row>
    <row r="255" s="2" customFormat="1" ht="21.75" customHeight="1">
      <c r="A255" s="40"/>
      <c r="B255" s="41"/>
      <c r="C255" s="206" t="s">
        <v>390</v>
      </c>
      <c r="D255" s="206" t="s">
        <v>151</v>
      </c>
      <c r="E255" s="207" t="s">
        <v>391</v>
      </c>
      <c r="F255" s="208" t="s">
        <v>392</v>
      </c>
      <c r="G255" s="209" t="s">
        <v>154</v>
      </c>
      <c r="H255" s="210">
        <v>7.1130000000000004</v>
      </c>
      <c r="I255" s="211"/>
      <c r="J255" s="212">
        <f>ROUND(I255*H255,2)</f>
        <v>0</v>
      </c>
      <c r="K255" s="208" t="s">
        <v>155</v>
      </c>
      <c r="L255" s="46"/>
      <c r="M255" s="213" t="s">
        <v>19</v>
      </c>
      <c r="N255" s="214" t="s">
        <v>45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156</v>
      </c>
      <c r="AT255" s="217" t="s">
        <v>151</v>
      </c>
      <c r="AU255" s="217" t="s">
        <v>84</v>
      </c>
      <c r="AY255" s="19" t="s">
        <v>148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82</v>
      </c>
      <c r="BK255" s="218">
        <f>ROUND(I255*H255,2)</f>
        <v>0</v>
      </c>
      <c r="BL255" s="19" t="s">
        <v>156</v>
      </c>
      <c r="BM255" s="217" t="s">
        <v>393</v>
      </c>
    </row>
    <row r="256" s="2" customFormat="1">
      <c r="A256" s="40"/>
      <c r="B256" s="41"/>
      <c r="C256" s="42"/>
      <c r="D256" s="219" t="s">
        <v>158</v>
      </c>
      <c r="E256" s="42"/>
      <c r="F256" s="220" t="s">
        <v>394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158</v>
      </c>
      <c r="AU256" s="19" t="s">
        <v>84</v>
      </c>
    </row>
    <row r="257" s="2" customFormat="1">
      <c r="A257" s="40"/>
      <c r="B257" s="41"/>
      <c r="C257" s="42"/>
      <c r="D257" s="224" t="s">
        <v>160</v>
      </c>
      <c r="E257" s="42"/>
      <c r="F257" s="225" t="s">
        <v>395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160</v>
      </c>
      <c r="AU257" s="19" t="s">
        <v>84</v>
      </c>
    </row>
    <row r="258" s="12" customFormat="1" ht="22.8" customHeight="1">
      <c r="A258" s="12"/>
      <c r="B258" s="190"/>
      <c r="C258" s="191"/>
      <c r="D258" s="192" t="s">
        <v>73</v>
      </c>
      <c r="E258" s="204" t="s">
        <v>396</v>
      </c>
      <c r="F258" s="204" t="s">
        <v>397</v>
      </c>
      <c r="G258" s="191"/>
      <c r="H258" s="191"/>
      <c r="I258" s="194"/>
      <c r="J258" s="205">
        <f>BK258</f>
        <v>0</v>
      </c>
      <c r="K258" s="191"/>
      <c r="L258" s="196"/>
      <c r="M258" s="197"/>
      <c r="N258" s="198"/>
      <c r="O258" s="198"/>
      <c r="P258" s="199">
        <f>SUM(P259:P261)</f>
        <v>0</v>
      </c>
      <c r="Q258" s="198"/>
      <c r="R258" s="199">
        <f>SUM(R259:R261)</f>
        <v>0</v>
      </c>
      <c r="S258" s="198"/>
      <c r="T258" s="200">
        <f>SUM(T259:T261)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1" t="s">
        <v>82</v>
      </c>
      <c r="AT258" s="202" t="s">
        <v>73</v>
      </c>
      <c r="AU258" s="202" t="s">
        <v>82</v>
      </c>
      <c r="AY258" s="201" t="s">
        <v>148</v>
      </c>
      <c r="BK258" s="203">
        <f>SUM(BK259:BK261)</f>
        <v>0</v>
      </c>
    </row>
    <row r="259" s="2" customFormat="1" ht="16.5" customHeight="1">
      <c r="A259" s="40"/>
      <c r="B259" s="41"/>
      <c r="C259" s="206" t="s">
        <v>398</v>
      </c>
      <c r="D259" s="206" t="s">
        <v>151</v>
      </c>
      <c r="E259" s="207" t="s">
        <v>399</v>
      </c>
      <c r="F259" s="208" t="s">
        <v>400</v>
      </c>
      <c r="G259" s="209" t="s">
        <v>154</v>
      </c>
      <c r="H259" s="210">
        <v>5.4770000000000003</v>
      </c>
      <c r="I259" s="211"/>
      <c r="J259" s="212">
        <f>ROUND(I259*H259,2)</f>
        <v>0</v>
      </c>
      <c r="K259" s="208" t="s">
        <v>155</v>
      </c>
      <c r="L259" s="46"/>
      <c r="M259" s="213" t="s">
        <v>19</v>
      </c>
      <c r="N259" s="214" t="s">
        <v>45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156</v>
      </c>
      <c r="AT259" s="217" t="s">
        <v>151</v>
      </c>
      <c r="AU259" s="217" t="s">
        <v>84</v>
      </c>
      <c r="AY259" s="19" t="s">
        <v>148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82</v>
      </c>
      <c r="BK259" s="218">
        <f>ROUND(I259*H259,2)</f>
        <v>0</v>
      </c>
      <c r="BL259" s="19" t="s">
        <v>156</v>
      </c>
      <c r="BM259" s="217" t="s">
        <v>401</v>
      </c>
    </row>
    <row r="260" s="2" customFormat="1">
      <c r="A260" s="40"/>
      <c r="B260" s="41"/>
      <c r="C260" s="42"/>
      <c r="D260" s="219" t="s">
        <v>158</v>
      </c>
      <c r="E260" s="42"/>
      <c r="F260" s="220" t="s">
        <v>402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158</v>
      </c>
      <c r="AU260" s="19" t="s">
        <v>84</v>
      </c>
    </row>
    <row r="261" s="2" customFormat="1">
      <c r="A261" s="40"/>
      <c r="B261" s="41"/>
      <c r="C261" s="42"/>
      <c r="D261" s="224" t="s">
        <v>160</v>
      </c>
      <c r="E261" s="42"/>
      <c r="F261" s="225" t="s">
        <v>403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160</v>
      </c>
      <c r="AU261" s="19" t="s">
        <v>84</v>
      </c>
    </row>
    <row r="262" s="12" customFormat="1" ht="25.92" customHeight="1">
      <c r="A262" s="12"/>
      <c r="B262" s="190"/>
      <c r="C262" s="191"/>
      <c r="D262" s="192" t="s">
        <v>73</v>
      </c>
      <c r="E262" s="193" t="s">
        <v>404</v>
      </c>
      <c r="F262" s="193" t="s">
        <v>405</v>
      </c>
      <c r="G262" s="191"/>
      <c r="H262" s="191"/>
      <c r="I262" s="194"/>
      <c r="J262" s="195">
        <f>BK262</f>
        <v>0</v>
      </c>
      <c r="K262" s="191"/>
      <c r="L262" s="196"/>
      <c r="M262" s="197"/>
      <c r="N262" s="198"/>
      <c r="O262" s="198"/>
      <c r="P262" s="199">
        <f>P263+P282+P291+P300+P384+P395+P453+P581+P630+P710+P763+P794</f>
        <v>0</v>
      </c>
      <c r="Q262" s="198"/>
      <c r="R262" s="199">
        <f>R263+R282+R291+R300+R384+R395+R453+R581+R630+R710+R763+R794</f>
        <v>4.4116801899999993</v>
      </c>
      <c r="S262" s="198"/>
      <c r="T262" s="200">
        <f>T263+T282+T291+T300+T384+T395+T453+T581+T630+T710+T763+T794</f>
        <v>3.1350435400000003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1" t="s">
        <v>84</v>
      </c>
      <c r="AT262" s="202" t="s">
        <v>73</v>
      </c>
      <c r="AU262" s="202" t="s">
        <v>74</v>
      </c>
      <c r="AY262" s="201" t="s">
        <v>148</v>
      </c>
      <c r="BK262" s="203">
        <f>BK263+BK282+BK291+BK300+BK384+BK395+BK453+BK581+BK630+BK710+BK763+BK794</f>
        <v>0</v>
      </c>
    </row>
    <row r="263" s="12" customFormat="1" ht="22.8" customHeight="1">
      <c r="A263" s="12"/>
      <c r="B263" s="190"/>
      <c r="C263" s="191"/>
      <c r="D263" s="192" t="s">
        <v>73</v>
      </c>
      <c r="E263" s="204" t="s">
        <v>406</v>
      </c>
      <c r="F263" s="204" t="s">
        <v>407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SUM(P264:P281)</f>
        <v>0</v>
      </c>
      <c r="Q263" s="198"/>
      <c r="R263" s="199">
        <f>SUM(R264:R281)</f>
        <v>0.0168699</v>
      </c>
      <c r="S263" s="198"/>
      <c r="T263" s="200">
        <f>SUM(T264:T281)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84</v>
      </c>
      <c r="AT263" s="202" t="s">
        <v>73</v>
      </c>
      <c r="AU263" s="202" t="s">
        <v>82</v>
      </c>
      <c r="AY263" s="201" t="s">
        <v>148</v>
      </c>
      <c r="BK263" s="203">
        <f>SUM(BK264:BK281)</f>
        <v>0</v>
      </c>
    </row>
    <row r="264" s="2" customFormat="1" ht="16.5" customHeight="1">
      <c r="A264" s="40"/>
      <c r="B264" s="41"/>
      <c r="C264" s="206" t="s">
        <v>408</v>
      </c>
      <c r="D264" s="206" t="s">
        <v>151</v>
      </c>
      <c r="E264" s="207" t="s">
        <v>409</v>
      </c>
      <c r="F264" s="208" t="s">
        <v>410</v>
      </c>
      <c r="G264" s="209" t="s">
        <v>175</v>
      </c>
      <c r="H264" s="210">
        <v>17.382000000000001</v>
      </c>
      <c r="I264" s="211"/>
      <c r="J264" s="212">
        <f>ROUND(I264*H264,2)</f>
        <v>0</v>
      </c>
      <c r="K264" s="208" t="s">
        <v>155</v>
      </c>
      <c r="L264" s="46"/>
      <c r="M264" s="213" t="s">
        <v>19</v>
      </c>
      <c r="N264" s="214" t="s">
        <v>45</v>
      </c>
      <c r="O264" s="86"/>
      <c r="P264" s="215">
        <f>O264*H264</f>
        <v>0</v>
      </c>
      <c r="Q264" s="215">
        <v>5.0000000000000002E-05</v>
      </c>
      <c r="R264" s="215">
        <f>Q264*H264</f>
        <v>0.00086910000000000015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271</v>
      </c>
      <c r="AT264" s="217" t="s">
        <v>151</v>
      </c>
      <c r="AU264" s="217" t="s">
        <v>84</v>
      </c>
      <c r="AY264" s="19" t="s">
        <v>148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82</v>
      </c>
      <c r="BK264" s="218">
        <f>ROUND(I264*H264,2)</f>
        <v>0</v>
      </c>
      <c r="BL264" s="19" t="s">
        <v>271</v>
      </c>
      <c r="BM264" s="217" t="s">
        <v>411</v>
      </c>
    </row>
    <row r="265" s="2" customFormat="1">
      <c r="A265" s="40"/>
      <c r="B265" s="41"/>
      <c r="C265" s="42"/>
      <c r="D265" s="219" t="s">
        <v>158</v>
      </c>
      <c r="E265" s="42"/>
      <c r="F265" s="220" t="s">
        <v>412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158</v>
      </c>
      <c r="AU265" s="19" t="s">
        <v>84</v>
      </c>
    </row>
    <row r="266" s="2" customFormat="1">
      <c r="A266" s="40"/>
      <c r="B266" s="41"/>
      <c r="C266" s="42"/>
      <c r="D266" s="224" t="s">
        <v>160</v>
      </c>
      <c r="E266" s="42"/>
      <c r="F266" s="225" t="s">
        <v>413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160</v>
      </c>
      <c r="AU266" s="19" t="s">
        <v>84</v>
      </c>
    </row>
    <row r="267" s="13" customFormat="1">
      <c r="A267" s="13"/>
      <c r="B267" s="226"/>
      <c r="C267" s="227"/>
      <c r="D267" s="219" t="s">
        <v>162</v>
      </c>
      <c r="E267" s="228" t="s">
        <v>19</v>
      </c>
      <c r="F267" s="229" t="s">
        <v>163</v>
      </c>
      <c r="G267" s="227"/>
      <c r="H267" s="228" t="s">
        <v>19</v>
      </c>
      <c r="I267" s="230"/>
      <c r="J267" s="227"/>
      <c r="K267" s="227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162</v>
      </c>
      <c r="AU267" s="235" t="s">
        <v>84</v>
      </c>
      <c r="AV267" s="13" t="s">
        <v>82</v>
      </c>
      <c r="AW267" s="13" t="s">
        <v>33</v>
      </c>
      <c r="AX267" s="13" t="s">
        <v>74</v>
      </c>
      <c r="AY267" s="235" t="s">
        <v>148</v>
      </c>
    </row>
    <row r="268" s="13" customFormat="1">
      <c r="A268" s="13"/>
      <c r="B268" s="226"/>
      <c r="C268" s="227"/>
      <c r="D268" s="219" t="s">
        <v>162</v>
      </c>
      <c r="E268" s="228" t="s">
        <v>19</v>
      </c>
      <c r="F268" s="229" t="s">
        <v>414</v>
      </c>
      <c r="G268" s="227"/>
      <c r="H268" s="228" t="s">
        <v>19</v>
      </c>
      <c r="I268" s="230"/>
      <c r="J268" s="227"/>
      <c r="K268" s="227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162</v>
      </c>
      <c r="AU268" s="235" t="s">
        <v>84</v>
      </c>
      <c r="AV268" s="13" t="s">
        <v>82</v>
      </c>
      <c r="AW268" s="13" t="s">
        <v>33</v>
      </c>
      <c r="AX268" s="13" t="s">
        <v>74</v>
      </c>
      <c r="AY268" s="235" t="s">
        <v>148</v>
      </c>
    </row>
    <row r="269" s="14" customFormat="1">
      <c r="A269" s="14"/>
      <c r="B269" s="236"/>
      <c r="C269" s="237"/>
      <c r="D269" s="219" t="s">
        <v>162</v>
      </c>
      <c r="E269" s="238" t="s">
        <v>19</v>
      </c>
      <c r="F269" s="239" t="s">
        <v>223</v>
      </c>
      <c r="G269" s="237"/>
      <c r="H269" s="240">
        <v>17.382000000000001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162</v>
      </c>
      <c r="AU269" s="246" t="s">
        <v>84</v>
      </c>
      <c r="AV269" s="14" t="s">
        <v>84</v>
      </c>
      <c r="AW269" s="14" t="s">
        <v>33</v>
      </c>
      <c r="AX269" s="14" t="s">
        <v>82</v>
      </c>
      <c r="AY269" s="246" t="s">
        <v>148</v>
      </c>
    </row>
    <row r="270" s="2" customFormat="1" ht="21.75" customHeight="1">
      <c r="A270" s="40"/>
      <c r="B270" s="41"/>
      <c r="C270" s="258" t="s">
        <v>415</v>
      </c>
      <c r="D270" s="258" t="s">
        <v>272</v>
      </c>
      <c r="E270" s="259" t="s">
        <v>416</v>
      </c>
      <c r="F270" s="260" t="s">
        <v>417</v>
      </c>
      <c r="G270" s="261" t="s">
        <v>175</v>
      </c>
      <c r="H270" s="262">
        <v>19.120000000000001</v>
      </c>
      <c r="I270" s="263"/>
      <c r="J270" s="264">
        <f>ROUND(I270*H270,2)</f>
        <v>0</v>
      </c>
      <c r="K270" s="260" t="s">
        <v>19</v>
      </c>
      <c r="L270" s="265"/>
      <c r="M270" s="266" t="s">
        <v>19</v>
      </c>
      <c r="N270" s="267" t="s">
        <v>45</v>
      </c>
      <c r="O270" s="86"/>
      <c r="P270" s="215">
        <f>O270*H270</f>
        <v>0</v>
      </c>
      <c r="Q270" s="215">
        <v>0.00064999999999999997</v>
      </c>
      <c r="R270" s="215">
        <f>Q270*H270</f>
        <v>0.012428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371</v>
      </c>
      <c r="AT270" s="217" t="s">
        <v>272</v>
      </c>
      <c r="AU270" s="217" t="s">
        <v>84</v>
      </c>
      <c r="AY270" s="19" t="s">
        <v>148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82</v>
      </c>
      <c r="BK270" s="218">
        <f>ROUND(I270*H270,2)</f>
        <v>0</v>
      </c>
      <c r="BL270" s="19" t="s">
        <v>271</v>
      </c>
      <c r="BM270" s="217" t="s">
        <v>418</v>
      </c>
    </row>
    <row r="271" s="2" customFormat="1">
      <c r="A271" s="40"/>
      <c r="B271" s="41"/>
      <c r="C271" s="42"/>
      <c r="D271" s="219" t="s">
        <v>158</v>
      </c>
      <c r="E271" s="42"/>
      <c r="F271" s="220" t="s">
        <v>417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158</v>
      </c>
      <c r="AU271" s="19" t="s">
        <v>84</v>
      </c>
    </row>
    <row r="272" s="14" customFormat="1">
      <c r="A272" s="14"/>
      <c r="B272" s="236"/>
      <c r="C272" s="237"/>
      <c r="D272" s="219" t="s">
        <v>162</v>
      </c>
      <c r="E272" s="237"/>
      <c r="F272" s="239" t="s">
        <v>419</v>
      </c>
      <c r="G272" s="237"/>
      <c r="H272" s="240">
        <v>19.120000000000001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162</v>
      </c>
      <c r="AU272" s="246" t="s">
        <v>84</v>
      </c>
      <c r="AV272" s="14" t="s">
        <v>84</v>
      </c>
      <c r="AW272" s="14" t="s">
        <v>4</v>
      </c>
      <c r="AX272" s="14" t="s">
        <v>82</v>
      </c>
      <c r="AY272" s="246" t="s">
        <v>148</v>
      </c>
    </row>
    <row r="273" s="2" customFormat="1" ht="16.5" customHeight="1">
      <c r="A273" s="40"/>
      <c r="B273" s="41"/>
      <c r="C273" s="206" t="s">
        <v>420</v>
      </c>
      <c r="D273" s="206" t="s">
        <v>151</v>
      </c>
      <c r="E273" s="207" t="s">
        <v>421</v>
      </c>
      <c r="F273" s="208" t="s">
        <v>422</v>
      </c>
      <c r="G273" s="209" t="s">
        <v>356</v>
      </c>
      <c r="H273" s="210">
        <v>22</v>
      </c>
      <c r="I273" s="211"/>
      <c r="J273" s="212">
        <f>ROUND(I273*H273,2)</f>
        <v>0</v>
      </c>
      <c r="K273" s="208" t="s">
        <v>155</v>
      </c>
      <c r="L273" s="46"/>
      <c r="M273" s="213" t="s">
        <v>19</v>
      </c>
      <c r="N273" s="214" t="s">
        <v>45</v>
      </c>
      <c r="O273" s="86"/>
      <c r="P273" s="215">
        <f>O273*H273</f>
        <v>0</v>
      </c>
      <c r="Q273" s="215">
        <v>4.0000000000000003E-05</v>
      </c>
      <c r="R273" s="215">
        <f>Q273*H273</f>
        <v>0.00088000000000000003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271</v>
      </c>
      <c r="AT273" s="217" t="s">
        <v>151</v>
      </c>
      <c r="AU273" s="217" t="s">
        <v>84</v>
      </c>
      <c r="AY273" s="19" t="s">
        <v>148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82</v>
      </c>
      <c r="BK273" s="218">
        <f>ROUND(I273*H273,2)</f>
        <v>0</v>
      </c>
      <c r="BL273" s="19" t="s">
        <v>271</v>
      </c>
      <c r="BM273" s="217" t="s">
        <v>423</v>
      </c>
    </row>
    <row r="274" s="2" customFormat="1">
      <c r="A274" s="40"/>
      <c r="B274" s="41"/>
      <c r="C274" s="42"/>
      <c r="D274" s="219" t="s">
        <v>158</v>
      </c>
      <c r="E274" s="42"/>
      <c r="F274" s="220" t="s">
        <v>424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158</v>
      </c>
      <c r="AU274" s="19" t="s">
        <v>84</v>
      </c>
    </row>
    <row r="275" s="2" customFormat="1">
      <c r="A275" s="40"/>
      <c r="B275" s="41"/>
      <c r="C275" s="42"/>
      <c r="D275" s="224" t="s">
        <v>160</v>
      </c>
      <c r="E275" s="42"/>
      <c r="F275" s="225" t="s">
        <v>425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160</v>
      </c>
      <c r="AU275" s="19" t="s">
        <v>84</v>
      </c>
    </row>
    <row r="276" s="2" customFormat="1" ht="16.5" customHeight="1">
      <c r="A276" s="40"/>
      <c r="B276" s="41"/>
      <c r="C276" s="258" t="s">
        <v>426</v>
      </c>
      <c r="D276" s="258" t="s">
        <v>272</v>
      </c>
      <c r="E276" s="259" t="s">
        <v>427</v>
      </c>
      <c r="F276" s="260" t="s">
        <v>428</v>
      </c>
      <c r="G276" s="261" t="s">
        <v>356</v>
      </c>
      <c r="H276" s="262">
        <v>22.440000000000001</v>
      </c>
      <c r="I276" s="263"/>
      <c r="J276" s="264">
        <f>ROUND(I276*H276,2)</f>
        <v>0</v>
      </c>
      <c r="K276" s="260" t="s">
        <v>155</v>
      </c>
      <c r="L276" s="265"/>
      <c r="M276" s="266" t="s">
        <v>19</v>
      </c>
      <c r="N276" s="267" t="s">
        <v>45</v>
      </c>
      <c r="O276" s="86"/>
      <c r="P276" s="215">
        <f>O276*H276</f>
        <v>0</v>
      </c>
      <c r="Q276" s="215">
        <v>0.00012</v>
      </c>
      <c r="R276" s="215">
        <f>Q276*H276</f>
        <v>0.0026928000000000004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371</v>
      </c>
      <c r="AT276" s="217" t="s">
        <v>272</v>
      </c>
      <c r="AU276" s="217" t="s">
        <v>84</v>
      </c>
      <c r="AY276" s="19" t="s">
        <v>148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82</v>
      </c>
      <c r="BK276" s="218">
        <f>ROUND(I276*H276,2)</f>
        <v>0</v>
      </c>
      <c r="BL276" s="19" t="s">
        <v>271</v>
      </c>
      <c r="BM276" s="217" t="s">
        <v>429</v>
      </c>
    </row>
    <row r="277" s="2" customFormat="1">
      <c r="A277" s="40"/>
      <c r="B277" s="41"/>
      <c r="C277" s="42"/>
      <c r="D277" s="219" t="s">
        <v>158</v>
      </c>
      <c r="E277" s="42"/>
      <c r="F277" s="220" t="s">
        <v>428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158</v>
      </c>
      <c r="AU277" s="19" t="s">
        <v>84</v>
      </c>
    </row>
    <row r="278" s="14" customFormat="1">
      <c r="A278" s="14"/>
      <c r="B278" s="236"/>
      <c r="C278" s="237"/>
      <c r="D278" s="219" t="s">
        <v>162</v>
      </c>
      <c r="E278" s="237"/>
      <c r="F278" s="239" t="s">
        <v>430</v>
      </c>
      <c r="G278" s="237"/>
      <c r="H278" s="240">
        <v>22.440000000000001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162</v>
      </c>
      <c r="AU278" s="246" t="s">
        <v>84</v>
      </c>
      <c r="AV278" s="14" t="s">
        <v>84</v>
      </c>
      <c r="AW278" s="14" t="s">
        <v>4</v>
      </c>
      <c r="AX278" s="14" t="s">
        <v>82</v>
      </c>
      <c r="AY278" s="246" t="s">
        <v>148</v>
      </c>
    </row>
    <row r="279" s="2" customFormat="1" ht="16.5" customHeight="1">
      <c r="A279" s="40"/>
      <c r="B279" s="41"/>
      <c r="C279" s="206" t="s">
        <v>431</v>
      </c>
      <c r="D279" s="206" t="s">
        <v>151</v>
      </c>
      <c r="E279" s="207" t="s">
        <v>432</v>
      </c>
      <c r="F279" s="208" t="s">
        <v>433</v>
      </c>
      <c r="G279" s="209" t="s">
        <v>434</v>
      </c>
      <c r="H279" s="268"/>
      <c r="I279" s="211"/>
      <c r="J279" s="212">
        <f>ROUND(I279*H279,2)</f>
        <v>0</v>
      </c>
      <c r="K279" s="208" t="s">
        <v>155</v>
      </c>
      <c r="L279" s="46"/>
      <c r="M279" s="213" t="s">
        <v>19</v>
      </c>
      <c r="N279" s="214" t="s">
        <v>45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271</v>
      </c>
      <c r="AT279" s="217" t="s">
        <v>151</v>
      </c>
      <c r="AU279" s="217" t="s">
        <v>84</v>
      </c>
      <c r="AY279" s="19" t="s">
        <v>148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82</v>
      </c>
      <c r="BK279" s="218">
        <f>ROUND(I279*H279,2)</f>
        <v>0</v>
      </c>
      <c r="BL279" s="19" t="s">
        <v>271</v>
      </c>
      <c r="BM279" s="217" t="s">
        <v>435</v>
      </c>
    </row>
    <row r="280" s="2" customFormat="1">
      <c r="A280" s="40"/>
      <c r="B280" s="41"/>
      <c r="C280" s="42"/>
      <c r="D280" s="219" t="s">
        <v>158</v>
      </c>
      <c r="E280" s="42"/>
      <c r="F280" s="220" t="s">
        <v>436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158</v>
      </c>
      <c r="AU280" s="19" t="s">
        <v>84</v>
      </c>
    </row>
    <row r="281" s="2" customFormat="1">
      <c r="A281" s="40"/>
      <c r="B281" s="41"/>
      <c r="C281" s="42"/>
      <c r="D281" s="224" t="s">
        <v>160</v>
      </c>
      <c r="E281" s="42"/>
      <c r="F281" s="225" t="s">
        <v>437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160</v>
      </c>
      <c r="AU281" s="19" t="s">
        <v>84</v>
      </c>
    </row>
    <row r="282" s="12" customFormat="1" ht="22.8" customHeight="1">
      <c r="A282" s="12"/>
      <c r="B282" s="190"/>
      <c r="C282" s="191"/>
      <c r="D282" s="192" t="s">
        <v>73</v>
      </c>
      <c r="E282" s="204" t="s">
        <v>438</v>
      </c>
      <c r="F282" s="204" t="s">
        <v>439</v>
      </c>
      <c r="G282" s="191"/>
      <c r="H282" s="191"/>
      <c r="I282" s="194"/>
      <c r="J282" s="205">
        <f>BK282</f>
        <v>0</v>
      </c>
      <c r="K282" s="191"/>
      <c r="L282" s="196"/>
      <c r="M282" s="197"/>
      <c r="N282" s="198"/>
      <c r="O282" s="198"/>
      <c r="P282" s="199">
        <f>SUM(P283:P290)</f>
        <v>0</v>
      </c>
      <c r="Q282" s="198"/>
      <c r="R282" s="199">
        <f>SUM(R283:R290)</f>
        <v>0.0073600000000000002</v>
      </c>
      <c r="S282" s="198"/>
      <c r="T282" s="200">
        <f>SUM(T283:T290)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1" t="s">
        <v>84</v>
      </c>
      <c r="AT282" s="202" t="s">
        <v>73</v>
      </c>
      <c r="AU282" s="202" t="s">
        <v>82</v>
      </c>
      <c r="AY282" s="201" t="s">
        <v>148</v>
      </c>
      <c r="BK282" s="203">
        <f>SUM(BK283:BK290)</f>
        <v>0</v>
      </c>
    </row>
    <row r="283" s="2" customFormat="1" ht="16.5" customHeight="1">
      <c r="A283" s="40"/>
      <c r="B283" s="41"/>
      <c r="C283" s="206" t="s">
        <v>440</v>
      </c>
      <c r="D283" s="206" t="s">
        <v>151</v>
      </c>
      <c r="E283" s="207" t="s">
        <v>441</v>
      </c>
      <c r="F283" s="208" t="s">
        <v>442</v>
      </c>
      <c r="G283" s="209" t="s">
        <v>189</v>
      </c>
      <c r="H283" s="210">
        <v>4</v>
      </c>
      <c r="I283" s="211"/>
      <c r="J283" s="212">
        <f>ROUND(I283*H283,2)</f>
        <v>0</v>
      </c>
      <c r="K283" s="208" t="s">
        <v>155</v>
      </c>
      <c r="L283" s="46"/>
      <c r="M283" s="213" t="s">
        <v>19</v>
      </c>
      <c r="N283" s="214" t="s">
        <v>45</v>
      </c>
      <c r="O283" s="86"/>
      <c r="P283" s="215">
        <f>O283*H283</f>
        <v>0</v>
      </c>
      <c r="Q283" s="215">
        <v>0.0018400000000000001</v>
      </c>
      <c r="R283" s="215">
        <f>Q283*H283</f>
        <v>0.0073600000000000002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271</v>
      </c>
      <c r="AT283" s="217" t="s">
        <v>151</v>
      </c>
      <c r="AU283" s="217" t="s">
        <v>84</v>
      </c>
      <c r="AY283" s="19" t="s">
        <v>148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82</v>
      </c>
      <c r="BK283" s="218">
        <f>ROUND(I283*H283,2)</f>
        <v>0</v>
      </c>
      <c r="BL283" s="19" t="s">
        <v>271</v>
      </c>
      <c r="BM283" s="217" t="s">
        <v>443</v>
      </c>
    </row>
    <row r="284" s="2" customFormat="1">
      <c r="A284" s="40"/>
      <c r="B284" s="41"/>
      <c r="C284" s="42"/>
      <c r="D284" s="219" t="s">
        <v>158</v>
      </c>
      <c r="E284" s="42"/>
      <c r="F284" s="220" t="s">
        <v>444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158</v>
      </c>
      <c r="AU284" s="19" t="s">
        <v>84</v>
      </c>
    </row>
    <row r="285" s="2" customFormat="1">
      <c r="A285" s="40"/>
      <c r="B285" s="41"/>
      <c r="C285" s="42"/>
      <c r="D285" s="224" t="s">
        <v>160</v>
      </c>
      <c r="E285" s="42"/>
      <c r="F285" s="225" t="s">
        <v>445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160</v>
      </c>
      <c r="AU285" s="19" t="s">
        <v>84</v>
      </c>
    </row>
    <row r="286" s="13" customFormat="1">
      <c r="A286" s="13"/>
      <c r="B286" s="226"/>
      <c r="C286" s="227"/>
      <c r="D286" s="219" t="s">
        <v>162</v>
      </c>
      <c r="E286" s="228" t="s">
        <v>19</v>
      </c>
      <c r="F286" s="229" t="s">
        <v>329</v>
      </c>
      <c r="G286" s="227"/>
      <c r="H286" s="228" t="s">
        <v>19</v>
      </c>
      <c r="I286" s="230"/>
      <c r="J286" s="227"/>
      <c r="K286" s="227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162</v>
      </c>
      <c r="AU286" s="235" t="s">
        <v>84</v>
      </c>
      <c r="AV286" s="13" t="s">
        <v>82</v>
      </c>
      <c r="AW286" s="13" t="s">
        <v>33</v>
      </c>
      <c r="AX286" s="13" t="s">
        <v>74</v>
      </c>
      <c r="AY286" s="235" t="s">
        <v>148</v>
      </c>
    </row>
    <row r="287" s="14" customFormat="1">
      <c r="A287" s="14"/>
      <c r="B287" s="236"/>
      <c r="C287" s="237"/>
      <c r="D287" s="219" t="s">
        <v>162</v>
      </c>
      <c r="E287" s="238" t="s">
        <v>19</v>
      </c>
      <c r="F287" s="239" t="s">
        <v>446</v>
      </c>
      <c r="G287" s="237"/>
      <c r="H287" s="240">
        <v>4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162</v>
      </c>
      <c r="AU287" s="246" t="s">
        <v>84</v>
      </c>
      <c r="AV287" s="14" t="s">
        <v>84</v>
      </c>
      <c r="AW287" s="14" t="s">
        <v>33</v>
      </c>
      <c r="AX287" s="14" t="s">
        <v>82</v>
      </c>
      <c r="AY287" s="246" t="s">
        <v>148</v>
      </c>
    </row>
    <row r="288" s="2" customFormat="1" ht="16.5" customHeight="1">
      <c r="A288" s="40"/>
      <c r="B288" s="41"/>
      <c r="C288" s="206" t="s">
        <v>447</v>
      </c>
      <c r="D288" s="206" t="s">
        <v>151</v>
      </c>
      <c r="E288" s="207" t="s">
        <v>448</v>
      </c>
      <c r="F288" s="208" t="s">
        <v>449</v>
      </c>
      <c r="G288" s="209" t="s">
        <v>434</v>
      </c>
      <c r="H288" s="268"/>
      <c r="I288" s="211"/>
      <c r="J288" s="212">
        <f>ROUND(I288*H288,2)</f>
        <v>0</v>
      </c>
      <c r="K288" s="208" t="s">
        <v>155</v>
      </c>
      <c r="L288" s="46"/>
      <c r="M288" s="213" t="s">
        <v>19</v>
      </c>
      <c r="N288" s="214" t="s">
        <v>45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271</v>
      </c>
      <c r="AT288" s="217" t="s">
        <v>151</v>
      </c>
      <c r="AU288" s="217" t="s">
        <v>84</v>
      </c>
      <c r="AY288" s="19" t="s">
        <v>148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82</v>
      </c>
      <c r="BK288" s="218">
        <f>ROUND(I288*H288,2)</f>
        <v>0</v>
      </c>
      <c r="BL288" s="19" t="s">
        <v>271</v>
      </c>
      <c r="BM288" s="217" t="s">
        <v>450</v>
      </c>
    </row>
    <row r="289" s="2" customFormat="1">
      <c r="A289" s="40"/>
      <c r="B289" s="41"/>
      <c r="C289" s="42"/>
      <c r="D289" s="219" t="s">
        <v>158</v>
      </c>
      <c r="E289" s="42"/>
      <c r="F289" s="220" t="s">
        <v>451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158</v>
      </c>
      <c r="AU289" s="19" t="s">
        <v>84</v>
      </c>
    </row>
    <row r="290" s="2" customFormat="1">
      <c r="A290" s="40"/>
      <c r="B290" s="41"/>
      <c r="C290" s="42"/>
      <c r="D290" s="224" t="s">
        <v>160</v>
      </c>
      <c r="E290" s="42"/>
      <c r="F290" s="225" t="s">
        <v>452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160</v>
      </c>
      <c r="AU290" s="19" t="s">
        <v>84</v>
      </c>
    </row>
    <row r="291" s="12" customFormat="1" ht="22.8" customHeight="1">
      <c r="A291" s="12"/>
      <c r="B291" s="190"/>
      <c r="C291" s="191"/>
      <c r="D291" s="192" t="s">
        <v>73</v>
      </c>
      <c r="E291" s="204" t="s">
        <v>453</v>
      </c>
      <c r="F291" s="204" t="s">
        <v>454</v>
      </c>
      <c r="G291" s="191"/>
      <c r="H291" s="191"/>
      <c r="I291" s="194"/>
      <c r="J291" s="205">
        <f>BK291</f>
        <v>0</v>
      </c>
      <c r="K291" s="191"/>
      <c r="L291" s="196"/>
      <c r="M291" s="197"/>
      <c r="N291" s="198"/>
      <c r="O291" s="198"/>
      <c r="P291" s="199">
        <f>SUM(P292:P299)</f>
        <v>0</v>
      </c>
      <c r="Q291" s="198"/>
      <c r="R291" s="199">
        <f>SUM(R292:R299)</f>
        <v>0.00040000000000000002</v>
      </c>
      <c r="S291" s="198"/>
      <c r="T291" s="200">
        <f>SUM(T292:T299)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1" t="s">
        <v>84</v>
      </c>
      <c r="AT291" s="202" t="s">
        <v>73</v>
      </c>
      <c r="AU291" s="202" t="s">
        <v>82</v>
      </c>
      <c r="AY291" s="201" t="s">
        <v>148</v>
      </c>
      <c r="BK291" s="203">
        <f>SUM(BK292:BK299)</f>
        <v>0</v>
      </c>
    </row>
    <row r="292" s="2" customFormat="1" ht="16.5" customHeight="1">
      <c r="A292" s="40"/>
      <c r="B292" s="41"/>
      <c r="C292" s="206" t="s">
        <v>455</v>
      </c>
      <c r="D292" s="206" t="s">
        <v>151</v>
      </c>
      <c r="E292" s="207" t="s">
        <v>456</v>
      </c>
      <c r="F292" s="208" t="s">
        <v>457</v>
      </c>
      <c r="G292" s="209" t="s">
        <v>189</v>
      </c>
      <c r="H292" s="210">
        <v>4</v>
      </c>
      <c r="I292" s="211"/>
      <c r="J292" s="212">
        <f>ROUND(I292*H292,2)</f>
        <v>0</v>
      </c>
      <c r="K292" s="208" t="s">
        <v>155</v>
      </c>
      <c r="L292" s="46"/>
      <c r="M292" s="213" t="s">
        <v>19</v>
      </c>
      <c r="N292" s="214" t="s">
        <v>45</v>
      </c>
      <c r="O292" s="86"/>
      <c r="P292" s="215">
        <f>O292*H292</f>
        <v>0</v>
      </c>
      <c r="Q292" s="215">
        <v>0.00010000000000000001</v>
      </c>
      <c r="R292" s="215">
        <f>Q292*H292</f>
        <v>0.00040000000000000002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271</v>
      </c>
      <c r="AT292" s="217" t="s">
        <v>151</v>
      </c>
      <c r="AU292" s="217" t="s">
        <v>84</v>
      </c>
      <c r="AY292" s="19" t="s">
        <v>148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82</v>
      </c>
      <c r="BK292" s="218">
        <f>ROUND(I292*H292,2)</f>
        <v>0</v>
      </c>
      <c r="BL292" s="19" t="s">
        <v>271</v>
      </c>
      <c r="BM292" s="217" t="s">
        <v>458</v>
      </c>
    </row>
    <row r="293" s="2" customFormat="1">
      <c r="A293" s="40"/>
      <c r="B293" s="41"/>
      <c r="C293" s="42"/>
      <c r="D293" s="219" t="s">
        <v>158</v>
      </c>
      <c r="E293" s="42"/>
      <c r="F293" s="220" t="s">
        <v>459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158</v>
      </c>
      <c r="AU293" s="19" t="s">
        <v>84</v>
      </c>
    </row>
    <row r="294" s="2" customFormat="1">
      <c r="A294" s="40"/>
      <c r="B294" s="41"/>
      <c r="C294" s="42"/>
      <c r="D294" s="224" t="s">
        <v>160</v>
      </c>
      <c r="E294" s="42"/>
      <c r="F294" s="225" t="s">
        <v>460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160</v>
      </c>
      <c r="AU294" s="19" t="s">
        <v>84</v>
      </c>
    </row>
    <row r="295" s="13" customFormat="1">
      <c r="A295" s="13"/>
      <c r="B295" s="226"/>
      <c r="C295" s="227"/>
      <c r="D295" s="219" t="s">
        <v>162</v>
      </c>
      <c r="E295" s="228" t="s">
        <v>19</v>
      </c>
      <c r="F295" s="229" t="s">
        <v>329</v>
      </c>
      <c r="G295" s="227"/>
      <c r="H295" s="228" t="s">
        <v>19</v>
      </c>
      <c r="I295" s="230"/>
      <c r="J295" s="227"/>
      <c r="K295" s="227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162</v>
      </c>
      <c r="AU295" s="235" t="s">
        <v>84</v>
      </c>
      <c r="AV295" s="13" t="s">
        <v>82</v>
      </c>
      <c r="AW295" s="13" t="s">
        <v>33</v>
      </c>
      <c r="AX295" s="13" t="s">
        <v>74</v>
      </c>
      <c r="AY295" s="235" t="s">
        <v>148</v>
      </c>
    </row>
    <row r="296" s="14" customFormat="1">
      <c r="A296" s="14"/>
      <c r="B296" s="236"/>
      <c r="C296" s="237"/>
      <c r="D296" s="219" t="s">
        <v>162</v>
      </c>
      <c r="E296" s="238" t="s">
        <v>19</v>
      </c>
      <c r="F296" s="239" t="s">
        <v>446</v>
      </c>
      <c r="G296" s="237"/>
      <c r="H296" s="240">
        <v>4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6" t="s">
        <v>162</v>
      </c>
      <c r="AU296" s="246" t="s">
        <v>84</v>
      </c>
      <c r="AV296" s="14" t="s">
        <v>84</v>
      </c>
      <c r="AW296" s="14" t="s">
        <v>33</v>
      </c>
      <c r="AX296" s="14" t="s">
        <v>82</v>
      </c>
      <c r="AY296" s="246" t="s">
        <v>148</v>
      </c>
    </row>
    <row r="297" s="2" customFormat="1" ht="16.5" customHeight="1">
      <c r="A297" s="40"/>
      <c r="B297" s="41"/>
      <c r="C297" s="206" t="s">
        <v>461</v>
      </c>
      <c r="D297" s="206" t="s">
        <v>151</v>
      </c>
      <c r="E297" s="207" t="s">
        <v>462</v>
      </c>
      <c r="F297" s="208" t="s">
        <v>463</v>
      </c>
      <c r="G297" s="209" t="s">
        <v>434</v>
      </c>
      <c r="H297" s="268"/>
      <c r="I297" s="211"/>
      <c r="J297" s="212">
        <f>ROUND(I297*H297,2)</f>
        <v>0</v>
      </c>
      <c r="K297" s="208" t="s">
        <v>155</v>
      </c>
      <c r="L297" s="46"/>
      <c r="M297" s="213" t="s">
        <v>19</v>
      </c>
      <c r="N297" s="214" t="s">
        <v>45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271</v>
      </c>
      <c r="AT297" s="217" t="s">
        <v>151</v>
      </c>
      <c r="AU297" s="217" t="s">
        <v>84</v>
      </c>
      <c r="AY297" s="19" t="s">
        <v>148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82</v>
      </c>
      <c r="BK297" s="218">
        <f>ROUND(I297*H297,2)</f>
        <v>0</v>
      </c>
      <c r="BL297" s="19" t="s">
        <v>271</v>
      </c>
      <c r="BM297" s="217" t="s">
        <v>464</v>
      </c>
    </row>
    <row r="298" s="2" customFormat="1">
      <c r="A298" s="40"/>
      <c r="B298" s="41"/>
      <c r="C298" s="42"/>
      <c r="D298" s="219" t="s">
        <v>158</v>
      </c>
      <c r="E298" s="42"/>
      <c r="F298" s="220" t="s">
        <v>465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158</v>
      </c>
      <c r="AU298" s="19" t="s">
        <v>84</v>
      </c>
    </row>
    <row r="299" s="2" customFormat="1">
      <c r="A299" s="40"/>
      <c r="B299" s="41"/>
      <c r="C299" s="42"/>
      <c r="D299" s="224" t="s">
        <v>160</v>
      </c>
      <c r="E299" s="42"/>
      <c r="F299" s="225" t="s">
        <v>466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160</v>
      </c>
      <c r="AU299" s="19" t="s">
        <v>84</v>
      </c>
    </row>
    <row r="300" s="12" customFormat="1" ht="22.8" customHeight="1">
      <c r="A300" s="12"/>
      <c r="B300" s="190"/>
      <c r="C300" s="191"/>
      <c r="D300" s="192" t="s">
        <v>73</v>
      </c>
      <c r="E300" s="204" t="s">
        <v>467</v>
      </c>
      <c r="F300" s="204" t="s">
        <v>468</v>
      </c>
      <c r="G300" s="191"/>
      <c r="H300" s="191"/>
      <c r="I300" s="194"/>
      <c r="J300" s="205">
        <f>BK300</f>
        <v>0</v>
      </c>
      <c r="K300" s="191"/>
      <c r="L300" s="196"/>
      <c r="M300" s="197"/>
      <c r="N300" s="198"/>
      <c r="O300" s="198"/>
      <c r="P300" s="199">
        <f>SUM(P301:P383)</f>
        <v>0</v>
      </c>
      <c r="Q300" s="198"/>
      <c r="R300" s="199">
        <f>SUM(R301:R383)</f>
        <v>0.0064899999999999992</v>
      </c>
      <c r="S300" s="198"/>
      <c r="T300" s="200">
        <f>SUM(T301:T383)</f>
        <v>0.19214000000000001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1" t="s">
        <v>84</v>
      </c>
      <c r="AT300" s="202" t="s">
        <v>73</v>
      </c>
      <c r="AU300" s="202" t="s">
        <v>82</v>
      </c>
      <c r="AY300" s="201" t="s">
        <v>148</v>
      </c>
      <c r="BK300" s="203">
        <f>SUM(BK301:BK383)</f>
        <v>0</v>
      </c>
    </row>
    <row r="301" s="2" customFormat="1" ht="16.5" customHeight="1">
      <c r="A301" s="40"/>
      <c r="B301" s="41"/>
      <c r="C301" s="206" t="s">
        <v>469</v>
      </c>
      <c r="D301" s="206" t="s">
        <v>151</v>
      </c>
      <c r="E301" s="207" t="s">
        <v>470</v>
      </c>
      <c r="F301" s="208" t="s">
        <v>471</v>
      </c>
      <c r="G301" s="209" t="s">
        <v>472</v>
      </c>
      <c r="H301" s="210">
        <v>1</v>
      </c>
      <c r="I301" s="211"/>
      <c r="J301" s="212">
        <f>ROUND(I301*H301,2)</f>
        <v>0</v>
      </c>
      <c r="K301" s="208" t="s">
        <v>155</v>
      </c>
      <c r="L301" s="46"/>
      <c r="M301" s="213" t="s">
        <v>19</v>
      </c>
      <c r="N301" s="214" t="s">
        <v>45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0.034200000000000001</v>
      </c>
      <c r="T301" s="216">
        <f>S301*H301</f>
        <v>0.034200000000000001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271</v>
      </c>
      <c r="AT301" s="217" t="s">
        <v>151</v>
      </c>
      <c r="AU301" s="217" t="s">
        <v>84</v>
      </c>
      <c r="AY301" s="19" t="s">
        <v>148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82</v>
      </c>
      <c r="BK301" s="218">
        <f>ROUND(I301*H301,2)</f>
        <v>0</v>
      </c>
      <c r="BL301" s="19" t="s">
        <v>271</v>
      </c>
      <c r="BM301" s="217" t="s">
        <v>473</v>
      </c>
    </row>
    <row r="302" s="2" customFormat="1">
      <c r="A302" s="40"/>
      <c r="B302" s="41"/>
      <c r="C302" s="42"/>
      <c r="D302" s="219" t="s">
        <v>158</v>
      </c>
      <c r="E302" s="42"/>
      <c r="F302" s="220" t="s">
        <v>474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158</v>
      </c>
      <c r="AU302" s="19" t="s">
        <v>84</v>
      </c>
    </row>
    <row r="303" s="2" customFormat="1">
      <c r="A303" s="40"/>
      <c r="B303" s="41"/>
      <c r="C303" s="42"/>
      <c r="D303" s="224" t="s">
        <v>160</v>
      </c>
      <c r="E303" s="42"/>
      <c r="F303" s="225" t="s">
        <v>475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160</v>
      </c>
      <c r="AU303" s="19" t="s">
        <v>84</v>
      </c>
    </row>
    <row r="304" s="13" customFormat="1">
      <c r="A304" s="13"/>
      <c r="B304" s="226"/>
      <c r="C304" s="227"/>
      <c r="D304" s="219" t="s">
        <v>162</v>
      </c>
      <c r="E304" s="228" t="s">
        <v>19</v>
      </c>
      <c r="F304" s="229" t="s">
        <v>329</v>
      </c>
      <c r="G304" s="227"/>
      <c r="H304" s="228" t="s">
        <v>19</v>
      </c>
      <c r="I304" s="230"/>
      <c r="J304" s="227"/>
      <c r="K304" s="227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162</v>
      </c>
      <c r="AU304" s="235" t="s">
        <v>84</v>
      </c>
      <c r="AV304" s="13" t="s">
        <v>82</v>
      </c>
      <c r="AW304" s="13" t="s">
        <v>33</v>
      </c>
      <c r="AX304" s="13" t="s">
        <v>74</v>
      </c>
      <c r="AY304" s="235" t="s">
        <v>148</v>
      </c>
    </row>
    <row r="305" s="14" customFormat="1">
      <c r="A305" s="14"/>
      <c r="B305" s="236"/>
      <c r="C305" s="237"/>
      <c r="D305" s="219" t="s">
        <v>162</v>
      </c>
      <c r="E305" s="238" t="s">
        <v>19</v>
      </c>
      <c r="F305" s="239" t="s">
        <v>476</v>
      </c>
      <c r="G305" s="237"/>
      <c r="H305" s="240">
        <v>1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162</v>
      </c>
      <c r="AU305" s="246" t="s">
        <v>84</v>
      </c>
      <c r="AV305" s="14" t="s">
        <v>84</v>
      </c>
      <c r="AW305" s="14" t="s">
        <v>33</v>
      </c>
      <c r="AX305" s="14" t="s">
        <v>82</v>
      </c>
      <c r="AY305" s="246" t="s">
        <v>148</v>
      </c>
    </row>
    <row r="306" s="2" customFormat="1" ht="16.5" customHeight="1">
      <c r="A306" s="40"/>
      <c r="B306" s="41"/>
      <c r="C306" s="206" t="s">
        <v>477</v>
      </c>
      <c r="D306" s="206" t="s">
        <v>151</v>
      </c>
      <c r="E306" s="207" t="s">
        <v>478</v>
      </c>
      <c r="F306" s="208" t="s">
        <v>479</v>
      </c>
      <c r="G306" s="209" t="s">
        <v>472</v>
      </c>
      <c r="H306" s="210">
        <v>2</v>
      </c>
      <c r="I306" s="211"/>
      <c r="J306" s="212">
        <f>ROUND(I306*H306,2)</f>
        <v>0</v>
      </c>
      <c r="K306" s="208" t="s">
        <v>155</v>
      </c>
      <c r="L306" s="46"/>
      <c r="M306" s="213" t="s">
        <v>19</v>
      </c>
      <c r="N306" s="214" t="s">
        <v>45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0.019460000000000002</v>
      </c>
      <c r="T306" s="216">
        <f>S306*H306</f>
        <v>0.038920000000000003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271</v>
      </c>
      <c r="AT306" s="217" t="s">
        <v>151</v>
      </c>
      <c r="AU306" s="217" t="s">
        <v>84</v>
      </c>
      <c r="AY306" s="19" t="s">
        <v>148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82</v>
      </c>
      <c r="BK306" s="218">
        <f>ROUND(I306*H306,2)</f>
        <v>0</v>
      </c>
      <c r="BL306" s="19" t="s">
        <v>271</v>
      </c>
      <c r="BM306" s="217" t="s">
        <v>480</v>
      </c>
    </row>
    <row r="307" s="2" customFormat="1">
      <c r="A307" s="40"/>
      <c r="B307" s="41"/>
      <c r="C307" s="42"/>
      <c r="D307" s="219" t="s">
        <v>158</v>
      </c>
      <c r="E307" s="42"/>
      <c r="F307" s="220" t="s">
        <v>481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158</v>
      </c>
      <c r="AU307" s="19" t="s">
        <v>84</v>
      </c>
    </row>
    <row r="308" s="2" customFormat="1">
      <c r="A308" s="40"/>
      <c r="B308" s="41"/>
      <c r="C308" s="42"/>
      <c r="D308" s="224" t="s">
        <v>160</v>
      </c>
      <c r="E308" s="42"/>
      <c r="F308" s="225" t="s">
        <v>482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160</v>
      </c>
      <c r="AU308" s="19" t="s">
        <v>84</v>
      </c>
    </row>
    <row r="309" s="13" customFormat="1">
      <c r="A309" s="13"/>
      <c r="B309" s="226"/>
      <c r="C309" s="227"/>
      <c r="D309" s="219" t="s">
        <v>162</v>
      </c>
      <c r="E309" s="228" t="s">
        <v>19</v>
      </c>
      <c r="F309" s="229" t="s">
        <v>329</v>
      </c>
      <c r="G309" s="227"/>
      <c r="H309" s="228" t="s">
        <v>19</v>
      </c>
      <c r="I309" s="230"/>
      <c r="J309" s="227"/>
      <c r="K309" s="227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162</v>
      </c>
      <c r="AU309" s="235" t="s">
        <v>84</v>
      </c>
      <c r="AV309" s="13" t="s">
        <v>82</v>
      </c>
      <c r="AW309" s="13" t="s">
        <v>33</v>
      </c>
      <c r="AX309" s="13" t="s">
        <v>74</v>
      </c>
      <c r="AY309" s="235" t="s">
        <v>148</v>
      </c>
    </row>
    <row r="310" s="14" customFormat="1">
      <c r="A310" s="14"/>
      <c r="B310" s="236"/>
      <c r="C310" s="237"/>
      <c r="D310" s="219" t="s">
        <v>162</v>
      </c>
      <c r="E310" s="238" t="s">
        <v>19</v>
      </c>
      <c r="F310" s="239" t="s">
        <v>483</v>
      </c>
      <c r="G310" s="237"/>
      <c r="H310" s="240">
        <v>2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162</v>
      </c>
      <c r="AU310" s="246" t="s">
        <v>84</v>
      </c>
      <c r="AV310" s="14" t="s">
        <v>84</v>
      </c>
      <c r="AW310" s="14" t="s">
        <v>33</v>
      </c>
      <c r="AX310" s="14" t="s">
        <v>82</v>
      </c>
      <c r="AY310" s="246" t="s">
        <v>148</v>
      </c>
    </row>
    <row r="311" s="2" customFormat="1" ht="16.5" customHeight="1">
      <c r="A311" s="40"/>
      <c r="B311" s="41"/>
      <c r="C311" s="206" t="s">
        <v>484</v>
      </c>
      <c r="D311" s="206" t="s">
        <v>151</v>
      </c>
      <c r="E311" s="207" t="s">
        <v>485</v>
      </c>
      <c r="F311" s="208" t="s">
        <v>486</v>
      </c>
      <c r="G311" s="209" t="s">
        <v>472</v>
      </c>
      <c r="H311" s="210">
        <v>1</v>
      </c>
      <c r="I311" s="211"/>
      <c r="J311" s="212">
        <f>ROUND(I311*H311,2)</f>
        <v>0</v>
      </c>
      <c r="K311" s="208" t="s">
        <v>155</v>
      </c>
      <c r="L311" s="46"/>
      <c r="M311" s="213" t="s">
        <v>19</v>
      </c>
      <c r="N311" s="214" t="s">
        <v>45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0.087999999999999995</v>
      </c>
      <c r="T311" s="216">
        <f>S311*H311</f>
        <v>0.087999999999999995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271</v>
      </c>
      <c r="AT311" s="217" t="s">
        <v>151</v>
      </c>
      <c r="AU311" s="217" t="s">
        <v>84</v>
      </c>
      <c r="AY311" s="19" t="s">
        <v>148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82</v>
      </c>
      <c r="BK311" s="218">
        <f>ROUND(I311*H311,2)</f>
        <v>0</v>
      </c>
      <c r="BL311" s="19" t="s">
        <v>271</v>
      </c>
      <c r="BM311" s="217" t="s">
        <v>487</v>
      </c>
    </row>
    <row r="312" s="2" customFormat="1">
      <c r="A312" s="40"/>
      <c r="B312" s="41"/>
      <c r="C312" s="42"/>
      <c r="D312" s="219" t="s">
        <v>158</v>
      </c>
      <c r="E312" s="42"/>
      <c r="F312" s="220" t="s">
        <v>488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158</v>
      </c>
      <c r="AU312" s="19" t="s">
        <v>84</v>
      </c>
    </row>
    <row r="313" s="2" customFormat="1">
      <c r="A313" s="40"/>
      <c r="B313" s="41"/>
      <c r="C313" s="42"/>
      <c r="D313" s="224" t="s">
        <v>160</v>
      </c>
      <c r="E313" s="42"/>
      <c r="F313" s="225" t="s">
        <v>489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160</v>
      </c>
      <c r="AU313" s="19" t="s">
        <v>84</v>
      </c>
    </row>
    <row r="314" s="13" customFormat="1">
      <c r="A314" s="13"/>
      <c r="B314" s="226"/>
      <c r="C314" s="227"/>
      <c r="D314" s="219" t="s">
        <v>162</v>
      </c>
      <c r="E314" s="228" t="s">
        <v>19</v>
      </c>
      <c r="F314" s="229" t="s">
        <v>329</v>
      </c>
      <c r="G314" s="227"/>
      <c r="H314" s="228" t="s">
        <v>19</v>
      </c>
      <c r="I314" s="230"/>
      <c r="J314" s="227"/>
      <c r="K314" s="227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162</v>
      </c>
      <c r="AU314" s="235" t="s">
        <v>84</v>
      </c>
      <c r="AV314" s="13" t="s">
        <v>82</v>
      </c>
      <c r="AW314" s="13" t="s">
        <v>33</v>
      </c>
      <c r="AX314" s="13" t="s">
        <v>74</v>
      </c>
      <c r="AY314" s="235" t="s">
        <v>148</v>
      </c>
    </row>
    <row r="315" s="14" customFormat="1">
      <c r="A315" s="14"/>
      <c r="B315" s="236"/>
      <c r="C315" s="237"/>
      <c r="D315" s="219" t="s">
        <v>162</v>
      </c>
      <c r="E315" s="238" t="s">
        <v>19</v>
      </c>
      <c r="F315" s="239" t="s">
        <v>476</v>
      </c>
      <c r="G315" s="237"/>
      <c r="H315" s="240">
        <v>1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162</v>
      </c>
      <c r="AU315" s="246" t="s">
        <v>84</v>
      </c>
      <c r="AV315" s="14" t="s">
        <v>84</v>
      </c>
      <c r="AW315" s="14" t="s">
        <v>33</v>
      </c>
      <c r="AX315" s="14" t="s">
        <v>82</v>
      </c>
      <c r="AY315" s="246" t="s">
        <v>148</v>
      </c>
    </row>
    <row r="316" s="2" customFormat="1" ht="16.5" customHeight="1">
      <c r="A316" s="40"/>
      <c r="B316" s="41"/>
      <c r="C316" s="206" t="s">
        <v>490</v>
      </c>
      <c r="D316" s="206" t="s">
        <v>151</v>
      </c>
      <c r="E316" s="207" t="s">
        <v>491</v>
      </c>
      <c r="F316" s="208" t="s">
        <v>492</v>
      </c>
      <c r="G316" s="209" t="s">
        <v>472</v>
      </c>
      <c r="H316" s="210">
        <v>1</v>
      </c>
      <c r="I316" s="211"/>
      <c r="J316" s="212">
        <f>ROUND(I316*H316,2)</f>
        <v>0</v>
      </c>
      <c r="K316" s="208" t="s">
        <v>155</v>
      </c>
      <c r="L316" s="46"/>
      <c r="M316" s="213" t="s">
        <v>19</v>
      </c>
      <c r="N316" s="214" t="s">
        <v>45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0.024500000000000001</v>
      </c>
      <c r="T316" s="216">
        <f>S316*H316</f>
        <v>0.024500000000000001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271</v>
      </c>
      <c r="AT316" s="217" t="s">
        <v>151</v>
      </c>
      <c r="AU316" s="217" t="s">
        <v>84</v>
      </c>
      <c r="AY316" s="19" t="s">
        <v>148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82</v>
      </c>
      <c r="BK316" s="218">
        <f>ROUND(I316*H316,2)</f>
        <v>0</v>
      </c>
      <c r="BL316" s="19" t="s">
        <v>271</v>
      </c>
      <c r="BM316" s="217" t="s">
        <v>493</v>
      </c>
    </row>
    <row r="317" s="2" customFormat="1">
      <c r="A317" s="40"/>
      <c r="B317" s="41"/>
      <c r="C317" s="42"/>
      <c r="D317" s="219" t="s">
        <v>158</v>
      </c>
      <c r="E317" s="42"/>
      <c r="F317" s="220" t="s">
        <v>494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158</v>
      </c>
      <c r="AU317" s="19" t="s">
        <v>84</v>
      </c>
    </row>
    <row r="318" s="2" customFormat="1">
      <c r="A318" s="40"/>
      <c r="B318" s="41"/>
      <c r="C318" s="42"/>
      <c r="D318" s="224" t="s">
        <v>160</v>
      </c>
      <c r="E318" s="42"/>
      <c r="F318" s="225" t="s">
        <v>495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160</v>
      </c>
      <c r="AU318" s="19" t="s">
        <v>84</v>
      </c>
    </row>
    <row r="319" s="13" customFormat="1">
      <c r="A319" s="13"/>
      <c r="B319" s="226"/>
      <c r="C319" s="227"/>
      <c r="D319" s="219" t="s">
        <v>162</v>
      </c>
      <c r="E319" s="228" t="s">
        <v>19</v>
      </c>
      <c r="F319" s="229" t="s">
        <v>329</v>
      </c>
      <c r="G319" s="227"/>
      <c r="H319" s="228" t="s">
        <v>19</v>
      </c>
      <c r="I319" s="230"/>
      <c r="J319" s="227"/>
      <c r="K319" s="227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162</v>
      </c>
      <c r="AU319" s="235" t="s">
        <v>84</v>
      </c>
      <c r="AV319" s="13" t="s">
        <v>82</v>
      </c>
      <c r="AW319" s="13" t="s">
        <v>33</v>
      </c>
      <c r="AX319" s="13" t="s">
        <v>74</v>
      </c>
      <c r="AY319" s="235" t="s">
        <v>148</v>
      </c>
    </row>
    <row r="320" s="14" customFormat="1">
      <c r="A320" s="14"/>
      <c r="B320" s="236"/>
      <c r="C320" s="237"/>
      <c r="D320" s="219" t="s">
        <v>162</v>
      </c>
      <c r="E320" s="238" t="s">
        <v>19</v>
      </c>
      <c r="F320" s="239" t="s">
        <v>476</v>
      </c>
      <c r="G320" s="237"/>
      <c r="H320" s="240">
        <v>1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162</v>
      </c>
      <c r="AU320" s="246" t="s">
        <v>84</v>
      </c>
      <c r="AV320" s="14" t="s">
        <v>84</v>
      </c>
      <c r="AW320" s="14" t="s">
        <v>33</v>
      </c>
      <c r="AX320" s="14" t="s">
        <v>82</v>
      </c>
      <c r="AY320" s="246" t="s">
        <v>148</v>
      </c>
    </row>
    <row r="321" s="2" customFormat="1" ht="16.5" customHeight="1">
      <c r="A321" s="40"/>
      <c r="B321" s="41"/>
      <c r="C321" s="206" t="s">
        <v>496</v>
      </c>
      <c r="D321" s="206" t="s">
        <v>151</v>
      </c>
      <c r="E321" s="207" t="s">
        <v>497</v>
      </c>
      <c r="F321" s="208" t="s">
        <v>498</v>
      </c>
      <c r="G321" s="209" t="s">
        <v>189</v>
      </c>
      <c r="H321" s="210">
        <v>1</v>
      </c>
      <c r="I321" s="211"/>
      <c r="J321" s="212">
        <f>ROUND(I321*H321,2)</f>
        <v>0</v>
      </c>
      <c r="K321" s="208" t="s">
        <v>155</v>
      </c>
      <c r="L321" s="46"/>
      <c r="M321" s="213" t="s">
        <v>19</v>
      </c>
      <c r="N321" s="214" t="s">
        <v>45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271</v>
      </c>
      <c r="AT321" s="217" t="s">
        <v>151</v>
      </c>
      <c r="AU321" s="217" t="s">
        <v>84</v>
      </c>
      <c r="AY321" s="19" t="s">
        <v>148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82</v>
      </c>
      <c r="BK321" s="218">
        <f>ROUND(I321*H321,2)</f>
        <v>0</v>
      </c>
      <c r="BL321" s="19" t="s">
        <v>271</v>
      </c>
      <c r="BM321" s="217" t="s">
        <v>499</v>
      </c>
    </row>
    <row r="322" s="2" customFormat="1">
      <c r="A322" s="40"/>
      <c r="B322" s="41"/>
      <c r="C322" s="42"/>
      <c r="D322" s="219" t="s">
        <v>158</v>
      </c>
      <c r="E322" s="42"/>
      <c r="F322" s="220" t="s">
        <v>500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158</v>
      </c>
      <c r="AU322" s="19" t="s">
        <v>84</v>
      </c>
    </row>
    <row r="323" s="2" customFormat="1">
      <c r="A323" s="40"/>
      <c r="B323" s="41"/>
      <c r="C323" s="42"/>
      <c r="D323" s="224" t="s">
        <v>160</v>
      </c>
      <c r="E323" s="42"/>
      <c r="F323" s="225" t="s">
        <v>501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160</v>
      </c>
      <c r="AU323" s="19" t="s">
        <v>84</v>
      </c>
    </row>
    <row r="324" s="2" customFormat="1" ht="16.5" customHeight="1">
      <c r="A324" s="40"/>
      <c r="B324" s="41"/>
      <c r="C324" s="258" t="s">
        <v>502</v>
      </c>
      <c r="D324" s="258" t="s">
        <v>272</v>
      </c>
      <c r="E324" s="259" t="s">
        <v>503</v>
      </c>
      <c r="F324" s="260" t="s">
        <v>504</v>
      </c>
      <c r="G324" s="261" t="s">
        <v>189</v>
      </c>
      <c r="H324" s="262">
        <v>1</v>
      </c>
      <c r="I324" s="263"/>
      <c r="J324" s="264">
        <f>ROUND(I324*H324,2)</f>
        <v>0</v>
      </c>
      <c r="K324" s="260" t="s">
        <v>19</v>
      </c>
      <c r="L324" s="265"/>
      <c r="M324" s="266" t="s">
        <v>19</v>
      </c>
      <c r="N324" s="267" t="s">
        <v>45</v>
      </c>
      <c r="O324" s="86"/>
      <c r="P324" s="215">
        <f>O324*H324</f>
        <v>0</v>
      </c>
      <c r="Q324" s="215">
        <v>0.0015</v>
      </c>
      <c r="R324" s="215">
        <f>Q324*H324</f>
        <v>0.0015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371</v>
      </c>
      <c r="AT324" s="217" t="s">
        <v>272</v>
      </c>
      <c r="AU324" s="217" t="s">
        <v>84</v>
      </c>
      <c r="AY324" s="19" t="s">
        <v>148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82</v>
      </c>
      <c r="BK324" s="218">
        <f>ROUND(I324*H324,2)</f>
        <v>0</v>
      </c>
      <c r="BL324" s="19" t="s">
        <v>271</v>
      </c>
      <c r="BM324" s="217" t="s">
        <v>505</v>
      </c>
    </row>
    <row r="325" s="2" customFormat="1">
      <c r="A325" s="40"/>
      <c r="B325" s="41"/>
      <c r="C325" s="42"/>
      <c r="D325" s="219" t="s">
        <v>158</v>
      </c>
      <c r="E325" s="42"/>
      <c r="F325" s="220" t="s">
        <v>504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158</v>
      </c>
      <c r="AU325" s="19" t="s">
        <v>84</v>
      </c>
    </row>
    <row r="326" s="2" customFormat="1" ht="16.5" customHeight="1">
      <c r="A326" s="40"/>
      <c r="B326" s="41"/>
      <c r="C326" s="206" t="s">
        <v>506</v>
      </c>
      <c r="D326" s="206" t="s">
        <v>151</v>
      </c>
      <c r="E326" s="207" t="s">
        <v>507</v>
      </c>
      <c r="F326" s="208" t="s">
        <v>508</v>
      </c>
      <c r="G326" s="209" t="s">
        <v>189</v>
      </c>
      <c r="H326" s="210">
        <v>2</v>
      </c>
      <c r="I326" s="211"/>
      <c r="J326" s="212">
        <f>ROUND(I326*H326,2)</f>
        <v>0</v>
      </c>
      <c r="K326" s="208" t="s">
        <v>155</v>
      </c>
      <c r="L326" s="46"/>
      <c r="M326" s="213" t="s">
        <v>19</v>
      </c>
      <c r="N326" s="214" t="s">
        <v>45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271</v>
      </c>
      <c r="AT326" s="217" t="s">
        <v>151</v>
      </c>
      <c r="AU326" s="217" t="s">
        <v>84</v>
      </c>
      <c r="AY326" s="19" t="s">
        <v>148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82</v>
      </c>
      <c r="BK326" s="218">
        <f>ROUND(I326*H326,2)</f>
        <v>0</v>
      </c>
      <c r="BL326" s="19" t="s">
        <v>271</v>
      </c>
      <c r="BM326" s="217" t="s">
        <v>509</v>
      </c>
    </row>
    <row r="327" s="2" customFormat="1">
      <c r="A327" s="40"/>
      <c r="B327" s="41"/>
      <c r="C327" s="42"/>
      <c r="D327" s="219" t="s">
        <v>158</v>
      </c>
      <c r="E327" s="42"/>
      <c r="F327" s="220" t="s">
        <v>510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158</v>
      </c>
      <c r="AU327" s="19" t="s">
        <v>84</v>
      </c>
    </row>
    <row r="328" s="2" customFormat="1">
      <c r="A328" s="40"/>
      <c r="B328" s="41"/>
      <c r="C328" s="42"/>
      <c r="D328" s="224" t="s">
        <v>160</v>
      </c>
      <c r="E328" s="42"/>
      <c r="F328" s="225" t="s">
        <v>511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160</v>
      </c>
      <c r="AU328" s="19" t="s">
        <v>84</v>
      </c>
    </row>
    <row r="329" s="2" customFormat="1" ht="16.5" customHeight="1">
      <c r="A329" s="40"/>
      <c r="B329" s="41"/>
      <c r="C329" s="258" t="s">
        <v>512</v>
      </c>
      <c r="D329" s="258" t="s">
        <v>272</v>
      </c>
      <c r="E329" s="259" t="s">
        <v>513</v>
      </c>
      <c r="F329" s="260" t="s">
        <v>514</v>
      </c>
      <c r="G329" s="261" t="s">
        <v>189</v>
      </c>
      <c r="H329" s="262">
        <v>2</v>
      </c>
      <c r="I329" s="263"/>
      <c r="J329" s="264">
        <f>ROUND(I329*H329,2)</f>
        <v>0</v>
      </c>
      <c r="K329" s="260" t="s">
        <v>19</v>
      </c>
      <c r="L329" s="265"/>
      <c r="M329" s="266" t="s">
        <v>19</v>
      </c>
      <c r="N329" s="267" t="s">
        <v>45</v>
      </c>
      <c r="O329" s="86"/>
      <c r="P329" s="215">
        <f>O329*H329</f>
        <v>0</v>
      </c>
      <c r="Q329" s="215">
        <v>0.00012</v>
      </c>
      <c r="R329" s="215">
        <f>Q329*H329</f>
        <v>0.00024000000000000001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371</v>
      </c>
      <c r="AT329" s="217" t="s">
        <v>272</v>
      </c>
      <c r="AU329" s="217" t="s">
        <v>84</v>
      </c>
      <c r="AY329" s="19" t="s">
        <v>148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82</v>
      </c>
      <c r="BK329" s="218">
        <f>ROUND(I329*H329,2)</f>
        <v>0</v>
      </c>
      <c r="BL329" s="19" t="s">
        <v>271</v>
      </c>
      <c r="BM329" s="217" t="s">
        <v>515</v>
      </c>
    </row>
    <row r="330" s="2" customFormat="1">
      <c r="A330" s="40"/>
      <c r="B330" s="41"/>
      <c r="C330" s="42"/>
      <c r="D330" s="219" t="s">
        <v>158</v>
      </c>
      <c r="E330" s="42"/>
      <c r="F330" s="220" t="s">
        <v>514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158</v>
      </c>
      <c r="AU330" s="19" t="s">
        <v>84</v>
      </c>
    </row>
    <row r="331" s="2" customFormat="1" ht="16.5" customHeight="1">
      <c r="A331" s="40"/>
      <c r="B331" s="41"/>
      <c r="C331" s="206" t="s">
        <v>516</v>
      </c>
      <c r="D331" s="206" t="s">
        <v>151</v>
      </c>
      <c r="E331" s="207" t="s">
        <v>517</v>
      </c>
      <c r="F331" s="208" t="s">
        <v>518</v>
      </c>
      <c r="G331" s="209" t="s">
        <v>189</v>
      </c>
      <c r="H331" s="210">
        <v>3</v>
      </c>
      <c r="I331" s="211"/>
      <c r="J331" s="212">
        <f>ROUND(I331*H331,2)</f>
        <v>0</v>
      </c>
      <c r="K331" s="208" t="s">
        <v>155</v>
      </c>
      <c r="L331" s="46"/>
      <c r="M331" s="213" t="s">
        <v>19</v>
      </c>
      <c r="N331" s="214" t="s">
        <v>45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271</v>
      </c>
      <c r="AT331" s="217" t="s">
        <v>151</v>
      </c>
      <c r="AU331" s="217" t="s">
        <v>84</v>
      </c>
      <c r="AY331" s="19" t="s">
        <v>148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82</v>
      </c>
      <c r="BK331" s="218">
        <f>ROUND(I331*H331,2)</f>
        <v>0</v>
      </c>
      <c r="BL331" s="19" t="s">
        <v>271</v>
      </c>
      <c r="BM331" s="217" t="s">
        <v>519</v>
      </c>
    </row>
    <row r="332" s="2" customFormat="1">
      <c r="A332" s="40"/>
      <c r="B332" s="41"/>
      <c r="C332" s="42"/>
      <c r="D332" s="219" t="s">
        <v>158</v>
      </c>
      <c r="E332" s="42"/>
      <c r="F332" s="220" t="s">
        <v>520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158</v>
      </c>
      <c r="AU332" s="19" t="s">
        <v>84</v>
      </c>
    </row>
    <row r="333" s="2" customFormat="1">
      <c r="A333" s="40"/>
      <c r="B333" s="41"/>
      <c r="C333" s="42"/>
      <c r="D333" s="224" t="s">
        <v>160</v>
      </c>
      <c r="E333" s="42"/>
      <c r="F333" s="225" t="s">
        <v>521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160</v>
      </c>
      <c r="AU333" s="19" t="s">
        <v>84</v>
      </c>
    </row>
    <row r="334" s="2" customFormat="1" ht="16.5" customHeight="1">
      <c r="A334" s="40"/>
      <c r="B334" s="41"/>
      <c r="C334" s="258" t="s">
        <v>522</v>
      </c>
      <c r="D334" s="258" t="s">
        <v>272</v>
      </c>
      <c r="E334" s="259" t="s">
        <v>523</v>
      </c>
      <c r="F334" s="260" t="s">
        <v>524</v>
      </c>
      <c r="G334" s="261" t="s">
        <v>189</v>
      </c>
      <c r="H334" s="262">
        <v>3</v>
      </c>
      <c r="I334" s="263"/>
      <c r="J334" s="264">
        <f>ROUND(I334*H334,2)</f>
        <v>0</v>
      </c>
      <c r="K334" s="260" t="s">
        <v>19</v>
      </c>
      <c r="L334" s="265"/>
      <c r="M334" s="266" t="s">
        <v>19</v>
      </c>
      <c r="N334" s="267" t="s">
        <v>45</v>
      </c>
      <c r="O334" s="86"/>
      <c r="P334" s="215">
        <f>O334*H334</f>
        <v>0</v>
      </c>
      <c r="Q334" s="215">
        <v>0.00020000000000000001</v>
      </c>
      <c r="R334" s="215">
        <f>Q334*H334</f>
        <v>0.00060000000000000006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371</v>
      </c>
      <c r="AT334" s="217" t="s">
        <v>272</v>
      </c>
      <c r="AU334" s="217" t="s">
        <v>84</v>
      </c>
      <c r="AY334" s="19" t="s">
        <v>148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82</v>
      </c>
      <c r="BK334" s="218">
        <f>ROUND(I334*H334,2)</f>
        <v>0</v>
      </c>
      <c r="BL334" s="19" t="s">
        <v>271</v>
      </c>
      <c r="BM334" s="217" t="s">
        <v>525</v>
      </c>
    </row>
    <row r="335" s="2" customFormat="1">
      <c r="A335" s="40"/>
      <c r="B335" s="41"/>
      <c r="C335" s="42"/>
      <c r="D335" s="219" t="s">
        <v>158</v>
      </c>
      <c r="E335" s="42"/>
      <c r="F335" s="220" t="s">
        <v>524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158</v>
      </c>
      <c r="AU335" s="19" t="s">
        <v>84</v>
      </c>
    </row>
    <row r="336" s="2" customFormat="1" ht="16.5" customHeight="1">
      <c r="A336" s="40"/>
      <c r="B336" s="41"/>
      <c r="C336" s="206" t="s">
        <v>526</v>
      </c>
      <c r="D336" s="206" t="s">
        <v>151</v>
      </c>
      <c r="E336" s="207" t="s">
        <v>527</v>
      </c>
      <c r="F336" s="208" t="s">
        <v>528</v>
      </c>
      <c r="G336" s="209" t="s">
        <v>189</v>
      </c>
      <c r="H336" s="210">
        <v>1</v>
      </c>
      <c r="I336" s="211"/>
      <c r="J336" s="212">
        <f>ROUND(I336*H336,2)</f>
        <v>0</v>
      </c>
      <c r="K336" s="208" t="s">
        <v>155</v>
      </c>
      <c r="L336" s="46"/>
      <c r="M336" s="213" t="s">
        <v>19</v>
      </c>
      <c r="N336" s="214" t="s">
        <v>45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271</v>
      </c>
      <c r="AT336" s="217" t="s">
        <v>151</v>
      </c>
      <c r="AU336" s="217" t="s">
        <v>84</v>
      </c>
      <c r="AY336" s="19" t="s">
        <v>148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82</v>
      </c>
      <c r="BK336" s="218">
        <f>ROUND(I336*H336,2)</f>
        <v>0</v>
      </c>
      <c r="BL336" s="19" t="s">
        <v>271</v>
      </c>
      <c r="BM336" s="217" t="s">
        <v>529</v>
      </c>
    </row>
    <row r="337" s="2" customFormat="1">
      <c r="A337" s="40"/>
      <c r="B337" s="41"/>
      <c r="C337" s="42"/>
      <c r="D337" s="219" t="s">
        <v>158</v>
      </c>
      <c r="E337" s="42"/>
      <c r="F337" s="220" t="s">
        <v>530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158</v>
      </c>
      <c r="AU337" s="19" t="s">
        <v>84</v>
      </c>
    </row>
    <row r="338" s="2" customFormat="1">
      <c r="A338" s="40"/>
      <c r="B338" s="41"/>
      <c r="C338" s="42"/>
      <c r="D338" s="224" t="s">
        <v>160</v>
      </c>
      <c r="E338" s="42"/>
      <c r="F338" s="225" t="s">
        <v>531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160</v>
      </c>
      <c r="AU338" s="19" t="s">
        <v>84</v>
      </c>
    </row>
    <row r="339" s="2" customFormat="1" ht="16.5" customHeight="1">
      <c r="A339" s="40"/>
      <c r="B339" s="41"/>
      <c r="C339" s="258" t="s">
        <v>532</v>
      </c>
      <c r="D339" s="258" t="s">
        <v>272</v>
      </c>
      <c r="E339" s="259" t="s">
        <v>533</v>
      </c>
      <c r="F339" s="260" t="s">
        <v>534</v>
      </c>
      <c r="G339" s="261" t="s">
        <v>189</v>
      </c>
      <c r="H339" s="262">
        <v>1</v>
      </c>
      <c r="I339" s="263"/>
      <c r="J339" s="264">
        <f>ROUND(I339*H339,2)</f>
        <v>0</v>
      </c>
      <c r="K339" s="260" t="s">
        <v>19</v>
      </c>
      <c r="L339" s="265"/>
      <c r="M339" s="266" t="s">
        <v>19</v>
      </c>
      <c r="N339" s="267" t="s">
        <v>45</v>
      </c>
      <c r="O339" s="86"/>
      <c r="P339" s="215">
        <f>O339*H339</f>
        <v>0</v>
      </c>
      <c r="Q339" s="215">
        <v>0.00080000000000000004</v>
      </c>
      <c r="R339" s="215">
        <f>Q339*H339</f>
        <v>0.00080000000000000004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371</v>
      </c>
      <c r="AT339" s="217" t="s">
        <v>272</v>
      </c>
      <c r="AU339" s="217" t="s">
        <v>84</v>
      </c>
      <c r="AY339" s="19" t="s">
        <v>148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82</v>
      </c>
      <c r="BK339" s="218">
        <f>ROUND(I339*H339,2)</f>
        <v>0</v>
      </c>
      <c r="BL339" s="19" t="s">
        <v>271</v>
      </c>
      <c r="BM339" s="217" t="s">
        <v>535</v>
      </c>
    </row>
    <row r="340" s="2" customFormat="1">
      <c r="A340" s="40"/>
      <c r="B340" s="41"/>
      <c r="C340" s="42"/>
      <c r="D340" s="219" t="s">
        <v>158</v>
      </c>
      <c r="E340" s="42"/>
      <c r="F340" s="220" t="s">
        <v>534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158</v>
      </c>
      <c r="AU340" s="19" t="s">
        <v>84</v>
      </c>
    </row>
    <row r="341" s="2" customFormat="1" ht="16.5" customHeight="1">
      <c r="A341" s="40"/>
      <c r="B341" s="41"/>
      <c r="C341" s="206" t="s">
        <v>536</v>
      </c>
      <c r="D341" s="206" t="s">
        <v>151</v>
      </c>
      <c r="E341" s="207" t="s">
        <v>537</v>
      </c>
      <c r="F341" s="208" t="s">
        <v>538</v>
      </c>
      <c r="G341" s="209" t="s">
        <v>189</v>
      </c>
      <c r="H341" s="210">
        <v>1</v>
      </c>
      <c r="I341" s="211"/>
      <c r="J341" s="212">
        <f>ROUND(I341*H341,2)</f>
        <v>0</v>
      </c>
      <c r="K341" s="208" t="s">
        <v>19</v>
      </c>
      <c r="L341" s="46"/>
      <c r="M341" s="213" t="s">
        <v>19</v>
      </c>
      <c r="N341" s="214" t="s">
        <v>45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271</v>
      </c>
      <c r="AT341" s="217" t="s">
        <v>151</v>
      </c>
      <c r="AU341" s="217" t="s">
        <v>84</v>
      </c>
      <c r="AY341" s="19" t="s">
        <v>148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82</v>
      </c>
      <c r="BK341" s="218">
        <f>ROUND(I341*H341,2)</f>
        <v>0</v>
      </c>
      <c r="BL341" s="19" t="s">
        <v>271</v>
      </c>
      <c r="BM341" s="217" t="s">
        <v>539</v>
      </c>
    </row>
    <row r="342" s="2" customFormat="1">
      <c r="A342" s="40"/>
      <c r="B342" s="41"/>
      <c r="C342" s="42"/>
      <c r="D342" s="219" t="s">
        <v>158</v>
      </c>
      <c r="E342" s="42"/>
      <c r="F342" s="220" t="s">
        <v>538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158</v>
      </c>
      <c r="AU342" s="19" t="s">
        <v>84</v>
      </c>
    </row>
    <row r="343" s="2" customFormat="1" ht="16.5" customHeight="1">
      <c r="A343" s="40"/>
      <c r="B343" s="41"/>
      <c r="C343" s="258" t="s">
        <v>540</v>
      </c>
      <c r="D343" s="258" t="s">
        <v>272</v>
      </c>
      <c r="E343" s="259" t="s">
        <v>541</v>
      </c>
      <c r="F343" s="260" t="s">
        <v>542</v>
      </c>
      <c r="G343" s="261" t="s">
        <v>189</v>
      </c>
      <c r="H343" s="262">
        <v>1</v>
      </c>
      <c r="I343" s="263"/>
      <c r="J343" s="264">
        <f>ROUND(I343*H343,2)</f>
        <v>0</v>
      </c>
      <c r="K343" s="260" t="s">
        <v>19</v>
      </c>
      <c r="L343" s="265"/>
      <c r="M343" s="266" t="s">
        <v>19</v>
      </c>
      <c r="N343" s="267" t="s">
        <v>45</v>
      </c>
      <c r="O343" s="86"/>
      <c r="P343" s="215">
        <f>O343*H343</f>
        <v>0</v>
      </c>
      <c r="Q343" s="215">
        <v>0.00080000000000000004</v>
      </c>
      <c r="R343" s="215">
        <f>Q343*H343</f>
        <v>0.00080000000000000004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371</v>
      </c>
      <c r="AT343" s="217" t="s">
        <v>272</v>
      </c>
      <c r="AU343" s="217" t="s">
        <v>84</v>
      </c>
      <c r="AY343" s="19" t="s">
        <v>148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82</v>
      </c>
      <c r="BK343" s="218">
        <f>ROUND(I343*H343,2)</f>
        <v>0</v>
      </c>
      <c r="BL343" s="19" t="s">
        <v>271</v>
      </c>
      <c r="BM343" s="217" t="s">
        <v>543</v>
      </c>
    </row>
    <row r="344" s="2" customFormat="1">
      <c r="A344" s="40"/>
      <c r="B344" s="41"/>
      <c r="C344" s="42"/>
      <c r="D344" s="219" t="s">
        <v>158</v>
      </c>
      <c r="E344" s="42"/>
      <c r="F344" s="220" t="s">
        <v>542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158</v>
      </c>
      <c r="AU344" s="19" t="s">
        <v>84</v>
      </c>
    </row>
    <row r="345" s="2" customFormat="1" ht="16.5" customHeight="1">
      <c r="A345" s="40"/>
      <c r="B345" s="41"/>
      <c r="C345" s="206" t="s">
        <v>544</v>
      </c>
      <c r="D345" s="206" t="s">
        <v>151</v>
      </c>
      <c r="E345" s="207" t="s">
        <v>545</v>
      </c>
      <c r="F345" s="208" t="s">
        <v>546</v>
      </c>
      <c r="G345" s="209" t="s">
        <v>189</v>
      </c>
      <c r="H345" s="210">
        <v>2</v>
      </c>
      <c r="I345" s="211"/>
      <c r="J345" s="212">
        <f>ROUND(I345*H345,2)</f>
        <v>0</v>
      </c>
      <c r="K345" s="208" t="s">
        <v>155</v>
      </c>
      <c r="L345" s="46"/>
      <c r="M345" s="213" t="s">
        <v>19</v>
      </c>
      <c r="N345" s="214" t="s">
        <v>45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271</v>
      </c>
      <c r="AT345" s="217" t="s">
        <v>151</v>
      </c>
      <c r="AU345" s="217" t="s">
        <v>84</v>
      </c>
      <c r="AY345" s="19" t="s">
        <v>148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82</v>
      </c>
      <c r="BK345" s="218">
        <f>ROUND(I345*H345,2)</f>
        <v>0</v>
      </c>
      <c r="BL345" s="19" t="s">
        <v>271</v>
      </c>
      <c r="BM345" s="217" t="s">
        <v>547</v>
      </c>
    </row>
    <row r="346" s="2" customFormat="1">
      <c r="A346" s="40"/>
      <c r="B346" s="41"/>
      <c r="C346" s="42"/>
      <c r="D346" s="219" t="s">
        <v>158</v>
      </c>
      <c r="E346" s="42"/>
      <c r="F346" s="220" t="s">
        <v>548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158</v>
      </c>
      <c r="AU346" s="19" t="s">
        <v>84</v>
      </c>
    </row>
    <row r="347" s="2" customFormat="1">
      <c r="A347" s="40"/>
      <c r="B347" s="41"/>
      <c r="C347" s="42"/>
      <c r="D347" s="224" t="s">
        <v>160</v>
      </c>
      <c r="E347" s="42"/>
      <c r="F347" s="225" t="s">
        <v>549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160</v>
      </c>
      <c r="AU347" s="19" t="s">
        <v>84</v>
      </c>
    </row>
    <row r="348" s="2" customFormat="1" ht="16.5" customHeight="1">
      <c r="A348" s="40"/>
      <c r="B348" s="41"/>
      <c r="C348" s="258" t="s">
        <v>550</v>
      </c>
      <c r="D348" s="258" t="s">
        <v>272</v>
      </c>
      <c r="E348" s="259" t="s">
        <v>551</v>
      </c>
      <c r="F348" s="260" t="s">
        <v>552</v>
      </c>
      <c r="G348" s="261" t="s">
        <v>189</v>
      </c>
      <c r="H348" s="262">
        <v>2</v>
      </c>
      <c r="I348" s="263"/>
      <c r="J348" s="264">
        <f>ROUND(I348*H348,2)</f>
        <v>0</v>
      </c>
      <c r="K348" s="260" t="s">
        <v>19</v>
      </c>
      <c r="L348" s="265"/>
      <c r="M348" s="266" t="s">
        <v>19</v>
      </c>
      <c r="N348" s="267" t="s">
        <v>45</v>
      </c>
      <c r="O348" s="86"/>
      <c r="P348" s="215">
        <f>O348*H348</f>
        <v>0</v>
      </c>
      <c r="Q348" s="215">
        <v>0.00084999999999999995</v>
      </c>
      <c r="R348" s="215">
        <f>Q348*H348</f>
        <v>0.0016999999999999999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371</v>
      </c>
      <c r="AT348" s="217" t="s">
        <v>272</v>
      </c>
      <c r="AU348" s="217" t="s">
        <v>84</v>
      </c>
      <c r="AY348" s="19" t="s">
        <v>148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82</v>
      </c>
      <c r="BK348" s="218">
        <f>ROUND(I348*H348,2)</f>
        <v>0</v>
      </c>
      <c r="BL348" s="19" t="s">
        <v>271</v>
      </c>
      <c r="BM348" s="217" t="s">
        <v>553</v>
      </c>
    </row>
    <row r="349" s="2" customFormat="1">
      <c r="A349" s="40"/>
      <c r="B349" s="41"/>
      <c r="C349" s="42"/>
      <c r="D349" s="219" t="s">
        <v>158</v>
      </c>
      <c r="E349" s="42"/>
      <c r="F349" s="220" t="s">
        <v>552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158</v>
      </c>
      <c r="AU349" s="19" t="s">
        <v>84</v>
      </c>
    </row>
    <row r="350" s="2" customFormat="1" ht="16.5" customHeight="1">
      <c r="A350" s="40"/>
      <c r="B350" s="41"/>
      <c r="C350" s="258" t="s">
        <v>554</v>
      </c>
      <c r="D350" s="258" t="s">
        <v>272</v>
      </c>
      <c r="E350" s="259" t="s">
        <v>555</v>
      </c>
      <c r="F350" s="260" t="s">
        <v>556</v>
      </c>
      <c r="G350" s="261" t="s">
        <v>189</v>
      </c>
      <c r="H350" s="262">
        <v>1</v>
      </c>
      <c r="I350" s="263"/>
      <c r="J350" s="264">
        <f>ROUND(I350*H350,2)</f>
        <v>0</v>
      </c>
      <c r="K350" s="260" t="s">
        <v>19</v>
      </c>
      <c r="L350" s="265"/>
      <c r="M350" s="266" t="s">
        <v>19</v>
      </c>
      <c r="N350" s="267" t="s">
        <v>45</v>
      </c>
      <c r="O350" s="86"/>
      <c r="P350" s="215">
        <f>O350*H350</f>
        <v>0</v>
      </c>
      <c r="Q350" s="215">
        <v>0.00084999999999999995</v>
      </c>
      <c r="R350" s="215">
        <f>Q350*H350</f>
        <v>0.00084999999999999995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371</v>
      </c>
      <c r="AT350" s="217" t="s">
        <v>272</v>
      </c>
      <c r="AU350" s="217" t="s">
        <v>84</v>
      </c>
      <c r="AY350" s="19" t="s">
        <v>148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82</v>
      </c>
      <c r="BK350" s="218">
        <f>ROUND(I350*H350,2)</f>
        <v>0</v>
      </c>
      <c r="BL350" s="19" t="s">
        <v>271</v>
      </c>
      <c r="BM350" s="217" t="s">
        <v>557</v>
      </c>
    </row>
    <row r="351" s="2" customFormat="1">
      <c r="A351" s="40"/>
      <c r="B351" s="41"/>
      <c r="C351" s="42"/>
      <c r="D351" s="219" t="s">
        <v>158</v>
      </c>
      <c r="E351" s="42"/>
      <c r="F351" s="220" t="s">
        <v>556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158</v>
      </c>
      <c r="AU351" s="19" t="s">
        <v>84</v>
      </c>
    </row>
    <row r="352" s="2" customFormat="1" ht="16.5" customHeight="1">
      <c r="A352" s="40"/>
      <c r="B352" s="41"/>
      <c r="C352" s="206" t="s">
        <v>558</v>
      </c>
      <c r="D352" s="206" t="s">
        <v>151</v>
      </c>
      <c r="E352" s="207" t="s">
        <v>559</v>
      </c>
      <c r="F352" s="208" t="s">
        <v>560</v>
      </c>
      <c r="G352" s="209" t="s">
        <v>189</v>
      </c>
      <c r="H352" s="210">
        <v>1</v>
      </c>
      <c r="I352" s="211"/>
      <c r="J352" s="212">
        <f>ROUND(I352*H352,2)</f>
        <v>0</v>
      </c>
      <c r="K352" s="208" t="s">
        <v>19</v>
      </c>
      <c r="L352" s="46"/>
      <c r="M352" s="213" t="s">
        <v>19</v>
      </c>
      <c r="N352" s="214" t="s">
        <v>45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271</v>
      </c>
      <c r="AT352" s="217" t="s">
        <v>151</v>
      </c>
      <c r="AU352" s="217" t="s">
        <v>84</v>
      </c>
      <c r="AY352" s="19" t="s">
        <v>148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82</v>
      </c>
      <c r="BK352" s="218">
        <f>ROUND(I352*H352,2)</f>
        <v>0</v>
      </c>
      <c r="BL352" s="19" t="s">
        <v>271</v>
      </c>
      <c r="BM352" s="217" t="s">
        <v>561</v>
      </c>
    </row>
    <row r="353" s="2" customFormat="1">
      <c r="A353" s="40"/>
      <c r="B353" s="41"/>
      <c r="C353" s="42"/>
      <c r="D353" s="219" t="s">
        <v>158</v>
      </c>
      <c r="E353" s="42"/>
      <c r="F353" s="220" t="s">
        <v>560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158</v>
      </c>
      <c r="AU353" s="19" t="s">
        <v>84</v>
      </c>
    </row>
    <row r="354" s="2" customFormat="1" ht="16.5" customHeight="1">
      <c r="A354" s="40"/>
      <c r="B354" s="41"/>
      <c r="C354" s="258" t="s">
        <v>562</v>
      </c>
      <c r="D354" s="258" t="s">
        <v>272</v>
      </c>
      <c r="E354" s="259" t="s">
        <v>563</v>
      </c>
      <c r="F354" s="260" t="s">
        <v>564</v>
      </c>
      <c r="G354" s="261" t="s">
        <v>189</v>
      </c>
      <c r="H354" s="262">
        <v>1</v>
      </c>
      <c r="I354" s="263"/>
      <c r="J354" s="264">
        <f>ROUND(I354*H354,2)</f>
        <v>0</v>
      </c>
      <c r="K354" s="260" t="s">
        <v>19</v>
      </c>
      <c r="L354" s="265"/>
      <c r="M354" s="266" t="s">
        <v>19</v>
      </c>
      <c r="N354" s="267" t="s">
        <v>45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371</v>
      </c>
      <c r="AT354" s="217" t="s">
        <v>272</v>
      </c>
      <c r="AU354" s="217" t="s">
        <v>84</v>
      </c>
      <c r="AY354" s="19" t="s">
        <v>148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82</v>
      </c>
      <c r="BK354" s="218">
        <f>ROUND(I354*H354,2)</f>
        <v>0</v>
      </c>
      <c r="BL354" s="19" t="s">
        <v>271</v>
      </c>
      <c r="BM354" s="217" t="s">
        <v>565</v>
      </c>
    </row>
    <row r="355" s="2" customFormat="1">
      <c r="A355" s="40"/>
      <c r="B355" s="41"/>
      <c r="C355" s="42"/>
      <c r="D355" s="219" t="s">
        <v>158</v>
      </c>
      <c r="E355" s="42"/>
      <c r="F355" s="220" t="s">
        <v>564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158</v>
      </c>
      <c r="AU355" s="19" t="s">
        <v>84</v>
      </c>
    </row>
    <row r="356" s="2" customFormat="1" ht="16.5" customHeight="1">
      <c r="A356" s="40"/>
      <c r="B356" s="41"/>
      <c r="C356" s="206" t="s">
        <v>566</v>
      </c>
      <c r="D356" s="206" t="s">
        <v>151</v>
      </c>
      <c r="E356" s="207" t="s">
        <v>567</v>
      </c>
      <c r="F356" s="208" t="s">
        <v>568</v>
      </c>
      <c r="G356" s="209" t="s">
        <v>472</v>
      </c>
      <c r="H356" s="210">
        <v>2</v>
      </c>
      <c r="I356" s="211"/>
      <c r="J356" s="212">
        <f>ROUND(I356*H356,2)</f>
        <v>0</v>
      </c>
      <c r="K356" s="208" t="s">
        <v>155</v>
      </c>
      <c r="L356" s="46"/>
      <c r="M356" s="213" t="s">
        <v>19</v>
      </c>
      <c r="N356" s="214" t="s">
        <v>45</v>
      </c>
      <c r="O356" s="86"/>
      <c r="P356" s="215">
        <f>O356*H356</f>
        <v>0</v>
      </c>
      <c r="Q356" s="215">
        <v>0</v>
      </c>
      <c r="R356" s="215">
        <f>Q356*H356</f>
        <v>0</v>
      </c>
      <c r="S356" s="215">
        <v>0.00085999999999999998</v>
      </c>
      <c r="T356" s="216">
        <f>S356*H356</f>
        <v>0.00172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271</v>
      </c>
      <c r="AT356" s="217" t="s">
        <v>151</v>
      </c>
      <c r="AU356" s="217" t="s">
        <v>84</v>
      </c>
      <c r="AY356" s="19" t="s">
        <v>148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82</v>
      </c>
      <c r="BK356" s="218">
        <f>ROUND(I356*H356,2)</f>
        <v>0</v>
      </c>
      <c r="BL356" s="19" t="s">
        <v>271</v>
      </c>
      <c r="BM356" s="217" t="s">
        <v>569</v>
      </c>
    </row>
    <row r="357" s="2" customFormat="1">
      <c r="A357" s="40"/>
      <c r="B357" s="41"/>
      <c r="C357" s="42"/>
      <c r="D357" s="219" t="s">
        <v>158</v>
      </c>
      <c r="E357" s="42"/>
      <c r="F357" s="220" t="s">
        <v>570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158</v>
      </c>
      <c r="AU357" s="19" t="s">
        <v>84</v>
      </c>
    </row>
    <row r="358" s="2" customFormat="1">
      <c r="A358" s="40"/>
      <c r="B358" s="41"/>
      <c r="C358" s="42"/>
      <c r="D358" s="224" t="s">
        <v>160</v>
      </c>
      <c r="E358" s="42"/>
      <c r="F358" s="225" t="s">
        <v>571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160</v>
      </c>
      <c r="AU358" s="19" t="s">
        <v>84</v>
      </c>
    </row>
    <row r="359" s="13" customFormat="1">
      <c r="A359" s="13"/>
      <c r="B359" s="226"/>
      <c r="C359" s="227"/>
      <c r="D359" s="219" t="s">
        <v>162</v>
      </c>
      <c r="E359" s="228" t="s">
        <v>19</v>
      </c>
      <c r="F359" s="229" t="s">
        <v>329</v>
      </c>
      <c r="G359" s="227"/>
      <c r="H359" s="228" t="s">
        <v>19</v>
      </c>
      <c r="I359" s="230"/>
      <c r="J359" s="227"/>
      <c r="K359" s="227"/>
      <c r="L359" s="231"/>
      <c r="M359" s="232"/>
      <c r="N359" s="233"/>
      <c r="O359" s="233"/>
      <c r="P359" s="233"/>
      <c r="Q359" s="233"/>
      <c r="R359" s="233"/>
      <c r="S359" s="233"/>
      <c r="T359" s="23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5" t="s">
        <v>162</v>
      </c>
      <c r="AU359" s="235" t="s">
        <v>84</v>
      </c>
      <c r="AV359" s="13" t="s">
        <v>82</v>
      </c>
      <c r="AW359" s="13" t="s">
        <v>33</v>
      </c>
      <c r="AX359" s="13" t="s">
        <v>74</v>
      </c>
      <c r="AY359" s="235" t="s">
        <v>148</v>
      </c>
    </row>
    <row r="360" s="14" customFormat="1">
      <c r="A360" s="14"/>
      <c r="B360" s="236"/>
      <c r="C360" s="237"/>
      <c r="D360" s="219" t="s">
        <v>162</v>
      </c>
      <c r="E360" s="238" t="s">
        <v>19</v>
      </c>
      <c r="F360" s="239" t="s">
        <v>483</v>
      </c>
      <c r="G360" s="237"/>
      <c r="H360" s="240">
        <v>2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6" t="s">
        <v>162</v>
      </c>
      <c r="AU360" s="246" t="s">
        <v>84</v>
      </c>
      <c r="AV360" s="14" t="s">
        <v>84</v>
      </c>
      <c r="AW360" s="14" t="s">
        <v>33</v>
      </c>
      <c r="AX360" s="14" t="s">
        <v>82</v>
      </c>
      <c r="AY360" s="246" t="s">
        <v>148</v>
      </c>
    </row>
    <row r="361" s="2" customFormat="1" ht="16.5" customHeight="1">
      <c r="A361" s="40"/>
      <c r="B361" s="41"/>
      <c r="C361" s="206" t="s">
        <v>572</v>
      </c>
      <c r="D361" s="206" t="s">
        <v>151</v>
      </c>
      <c r="E361" s="207" t="s">
        <v>573</v>
      </c>
      <c r="F361" s="208" t="s">
        <v>574</v>
      </c>
      <c r="G361" s="209" t="s">
        <v>189</v>
      </c>
      <c r="H361" s="210">
        <v>1</v>
      </c>
      <c r="I361" s="211"/>
      <c r="J361" s="212">
        <f>ROUND(I361*H361,2)</f>
        <v>0</v>
      </c>
      <c r="K361" s="208" t="s">
        <v>155</v>
      </c>
      <c r="L361" s="46"/>
      <c r="M361" s="213" t="s">
        <v>19</v>
      </c>
      <c r="N361" s="214" t="s">
        <v>45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0.0022499999999999998</v>
      </c>
      <c r="T361" s="216">
        <f>S361*H361</f>
        <v>0.0022499999999999998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271</v>
      </c>
      <c r="AT361" s="217" t="s">
        <v>151</v>
      </c>
      <c r="AU361" s="217" t="s">
        <v>84</v>
      </c>
      <c r="AY361" s="19" t="s">
        <v>148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82</v>
      </c>
      <c r="BK361" s="218">
        <f>ROUND(I361*H361,2)</f>
        <v>0</v>
      </c>
      <c r="BL361" s="19" t="s">
        <v>271</v>
      </c>
      <c r="BM361" s="217" t="s">
        <v>575</v>
      </c>
    </row>
    <row r="362" s="2" customFormat="1">
      <c r="A362" s="40"/>
      <c r="B362" s="41"/>
      <c r="C362" s="42"/>
      <c r="D362" s="219" t="s">
        <v>158</v>
      </c>
      <c r="E362" s="42"/>
      <c r="F362" s="220" t="s">
        <v>576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158</v>
      </c>
      <c r="AU362" s="19" t="s">
        <v>84</v>
      </c>
    </row>
    <row r="363" s="2" customFormat="1">
      <c r="A363" s="40"/>
      <c r="B363" s="41"/>
      <c r="C363" s="42"/>
      <c r="D363" s="224" t="s">
        <v>160</v>
      </c>
      <c r="E363" s="42"/>
      <c r="F363" s="225" t="s">
        <v>577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160</v>
      </c>
      <c r="AU363" s="19" t="s">
        <v>84</v>
      </c>
    </row>
    <row r="364" s="13" customFormat="1">
      <c r="A364" s="13"/>
      <c r="B364" s="226"/>
      <c r="C364" s="227"/>
      <c r="D364" s="219" t="s">
        <v>162</v>
      </c>
      <c r="E364" s="228" t="s">
        <v>19</v>
      </c>
      <c r="F364" s="229" t="s">
        <v>329</v>
      </c>
      <c r="G364" s="227"/>
      <c r="H364" s="228" t="s">
        <v>19</v>
      </c>
      <c r="I364" s="230"/>
      <c r="J364" s="227"/>
      <c r="K364" s="227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162</v>
      </c>
      <c r="AU364" s="235" t="s">
        <v>84</v>
      </c>
      <c r="AV364" s="13" t="s">
        <v>82</v>
      </c>
      <c r="AW364" s="13" t="s">
        <v>33</v>
      </c>
      <c r="AX364" s="13" t="s">
        <v>74</v>
      </c>
      <c r="AY364" s="235" t="s">
        <v>148</v>
      </c>
    </row>
    <row r="365" s="14" customFormat="1">
      <c r="A365" s="14"/>
      <c r="B365" s="236"/>
      <c r="C365" s="237"/>
      <c r="D365" s="219" t="s">
        <v>162</v>
      </c>
      <c r="E365" s="238" t="s">
        <v>19</v>
      </c>
      <c r="F365" s="239" t="s">
        <v>476</v>
      </c>
      <c r="G365" s="237"/>
      <c r="H365" s="240">
        <v>1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162</v>
      </c>
      <c r="AU365" s="246" t="s">
        <v>84</v>
      </c>
      <c r="AV365" s="14" t="s">
        <v>84</v>
      </c>
      <c r="AW365" s="14" t="s">
        <v>33</v>
      </c>
      <c r="AX365" s="14" t="s">
        <v>82</v>
      </c>
      <c r="AY365" s="246" t="s">
        <v>148</v>
      </c>
    </row>
    <row r="366" s="2" customFormat="1" ht="16.5" customHeight="1">
      <c r="A366" s="40"/>
      <c r="B366" s="41"/>
      <c r="C366" s="206" t="s">
        <v>578</v>
      </c>
      <c r="D366" s="206" t="s">
        <v>151</v>
      </c>
      <c r="E366" s="207" t="s">
        <v>579</v>
      </c>
      <c r="F366" s="208" t="s">
        <v>580</v>
      </c>
      <c r="G366" s="209" t="s">
        <v>189</v>
      </c>
      <c r="H366" s="210">
        <v>3</v>
      </c>
      <c r="I366" s="211"/>
      <c r="J366" s="212">
        <f>ROUND(I366*H366,2)</f>
        <v>0</v>
      </c>
      <c r="K366" s="208" t="s">
        <v>155</v>
      </c>
      <c r="L366" s="46"/>
      <c r="M366" s="213" t="s">
        <v>19</v>
      </c>
      <c r="N366" s="214" t="s">
        <v>45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0.00084999999999999995</v>
      </c>
      <c r="T366" s="216">
        <f>S366*H366</f>
        <v>0.0025499999999999997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271</v>
      </c>
      <c r="AT366" s="217" t="s">
        <v>151</v>
      </c>
      <c r="AU366" s="217" t="s">
        <v>84</v>
      </c>
      <c r="AY366" s="19" t="s">
        <v>148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82</v>
      </c>
      <c r="BK366" s="218">
        <f>ROUND(I366*H366,2)</f>
        <v>0</v>
      </c>
      <c r="BL366" s="19" t="s">
        <v>271</v>
      </c>
      <c r="BM366" s="217" t="s">
        <v>581</v>
      </c>
    </row>
    <row r="367" s="2" customFormat="1">
      <c r="A367" s="40"/>
      <c r="B367" s="41"/>
      <c r="C367" s="42"/>
      <c r="D367" s="219" t="s">
        <v>158</v>
      </c>
      <c r="E367" s="42"/>
      <c r="F367" s="220" t="s">
        <v>582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158</v>
      </c>
      <c r="AU367" s="19" t="s">
        <v>84</v>
      </c>
    </row>
    <row r="368" s="2" customFormat="1">
      <c r="A368" s="40"/>
      <c r="B368" s="41"/>
      <c r="C368" s="42"/>
      <c r="D368" s="224" t="s">
        <v>160</v>
      </c>
      <c r="E368" s="42"/>
      <c r="F368" s="225" t="s">
        <v>583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160</v>
      </c>
      <c r="AU368" s="19" t="s">
        <v>84</v>
      </c>
    </row>
    <row r="369" s="13" customFormat="1">
      <c r="A369" s="13"/>
      <c r="B369" s="226"/>
      <c r="C369" s="227"/>
      <c r="D369" s="219" t="s">
        <v>162</v>
      </c>
      <c r="E369" s="228" t="s">
        <v>19</v>
      </c>
      <c r="F369" s="229" t="s">
        <v>329</v>
      </c>
      <c r="G369" s="227"/>
      <c r="H369" s="228" t="s">
        <v>19</v>
      </c>
      <c r="I369" s="230"/>
      <c r="J369" s="227"/>
      <c r="K369" s="227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162</v>
      </c>
      <c r="AU369" s="235" t="s">
        <v>84</v>
      </c>
      <c r="AV369" s="13" t="s">
        <v>82</v>
      </c>
      <c r="AW369" s="13" t="s">
        <v>33</v>
      </c>
      <c r="AX369" s="13" t="s">
        <v>74</v>
      </c>
      <c r="AY369" s="235" t="s">
        <v>148</v>
      </c>
    </row>
    <row r="370" s="14" customFormat="1">
      <c r="A370" s="14"/>
      <c r="B370" s="236"/>
      <c r="C370" s="237"/>
      <c r="D370" s="219" t="s">
        <v>162</v>
      </c>
      <c r="E370" s="238" t="s">
        <v>19</v>
      </c>
      <c r="F370" s="239" t="s">
        <v>584</v>
      </c>
      <c r="G370" s="237"/>
      <c r="H370" s="240">
        <v>3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162</v>
      </c>
      <c r="AU370" s="246" t="s">
        <v>84</v>
      </c>
      <c r="AV370" s="14" t="s">
        <v>84</v>
      </c>
      <c r="AW370" s="14" t="s">
        <v>33</v>
      </c>
      <c r="AX370" s="14" t="s">
        <v>82</v>
      </c>
      <c r="AY370" s="246" t="s">
        <v>148</v>
      </c>
    </row>
    <row r="371" s="2" customFormat="1" ht="16.5" customHeight="1">
      <c r="A371" s="40"/>
      <c r="B371" s="41"/>
      <c r="C371" s="206" t="s">
        <v>585</v>
      </c>
      <c r="D371" s="206" t="s">
        <v>151</v>
      </c>
      <c r="E371" s="207" t="s">
        <v>586</v>
      </c>
      <c r="F371" s="208" t="s">
        <v>587</v>
      </c>
      <c r="G371" s="209" t="s">
        <v>588</v>
      </c>
      <c r="H371" s="210">
        <v>1</v>
      </c>
      <c r="I371" s="211"/>
      <c r="J371" s="212">
        <f>ROUND(I371*H371,2)</f>
        <v>0</v>
      </c>
      <c r="K371" s="208" t="s">
        <v>19</v>
      </c>
      <c r="L371" s="46"/>
      <c r="M371" s="213" t="s">
        <v>19</v>
      </c>
      <c r="N371" s="214" t="s">
        <v>45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271</v>
      </c>
      <c r="AT371" s="217" t="s">
        <v>151</v>
      </c>
      <c r="AU371" s="217" t="s">
        <v>84</v>
      </c>
      <c r="AY371" s="19" t="s">
        <v>148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82</v>
      </c>
      <c r="BK371" s="218">
        <f>ROUND(I371*H371,2)</f>
        <v>0</v>
      </c>
      <c r="BL371" s="19" t="s">
        <v>271</v>
      </c>
      <c r="BM371" s="217" t="s">
        <v>589</v>
      </c>
    </row>
    <row r="372" s="2" customFormat="1">
      <c r="A372" s="40"/>
      <c r="B372" s="41"/>
      <c r="C372" s="42"/>
      <c r="D372" s="219" t="s">
        <v>158</v>
      </c>
      <c r="E372" s="42"/>
      <c r="F372" s="220" t="s">
        <v>587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158</v>
      </c>
      <c r="AU372" s="19" t="s">
        <v>84</v>
      </c>
    </row>
    <row r="373" s="2" customFormat="1" ht="16.5" customHeight="1">
      <c r="A373" s="40"/>
      <c r="B373" s="41"/>
      <c r="C373" s="206" t="s">
        <v>590</v>
      </c>
      <c r="D373" s="206" t="s">
        <v>151</v>
      </c>
      <c r="E373" s="207" t="s">
        <v>591</v>
      </c>
      <c r="F373" s="208" t="s">
        <v>592</v>
      </c>
      <c r="G373" s="209" t="s">
        <v>588</v>
      </c>
      <c r="H373" s="210">
        <v>2</v>
      </c>
      <c r="I373" s="211"/>
      <c r="J373" s="212">
        <f>ROUND(I373*H373,2)</f>
        <v>0</v>
      </c>
      <c r="K373" s="208" t="s">
        <v>19</v>
      </c>
      <c r="L373" s="46"/>
      <c r="M373" s="213" t="s">
        <v>19</v>
      </c>
      <c r="N373" s="214" t="s">
        <v>45</v>
      </c>
      <c r="O373" s="86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271</v>
      </c>
      <c r="AT373" s="217" t="s">
        <v>151</v>
      </c>
      <c r="AU373" s="217" t="s">
        <v>84</v>
      </c>
      <c r="AY373" s="19" t="s">
        <v>148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82</v>
      </c>
      <c r="BK373" s="218">
        <f>ROUND(I373*H373,2)</f>
        <v>0</v>
      </c>
      <c r="BL373" s="19" t="s">
        <v>271</v>
      </c>
      <c r="BM373" s="217" t="s">
        <v>593</v>
      </c>
    </row>
    <row r="374" s="2" customFormat="1">
      <c r="A374" s="40"/>
      <c r="B374" s="41"/>
      <c r="C374" s="42"/>
      <c r="D374" s="219" t="s">
        <v>158</v>
      </c>
      <c r="E374" s="42"/>
      <c r="F374" s="220" t="s">
        <v>592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158</v>
      </c>
      <c r="AU374" s="19" t="s">
        <v>84</v>
      </c>
    </row>
    <row r="375" s="2" customFormat="1" ht="16.5" customHeight="1">
      <c r="A375" s="40"/>
      <c r="B375" s="41"/>
      <c r="C375" s="206" t="s">
        <v>594</v>
      </c>
      <c r="D375" s="206" t="s">
        <v>151</v>
      </c>
      <c r="E375" s="207" t="s">
        <v>595</v>
      </c>
      <c r="F375" s="208" t="s">
        <v>596</v>
      </c>
      <c r="G375" s="209" t="s">
        <v>588</v>
      </c>
      <c r="H375" s="210">
        <v>2</v>
      </c>
      <c r="I375" s="211"/>
      <c r="J375" s="212">
        <f>ROUND(I375*H375,2)</f>
        <v>0</v>
      </c>
      <c r="K375" s="208" t="s">
        <v>19</v>
      </c>
      <c r="L375" s="46"/>
      <c r="M375" s="213" t="s">
        <v>19</v>
      </c>
      <c r="N375" s="214" t="s">
        <v>45</v>
      </c>
      <c r="O375" s="86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271</v>
      </c>
      <c r="AT375" s="217" t="s">
        <v>151</v>
      </c>
      <c r="AU375" s="217" t="s">
        <v>84</v>
      </c>
      <c r="AY375" s="19" t="s">
        <v>148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82</v>
      </c>
      <c r="BK375" s="218">
        <f>ROUND(I375*H375,2)</f>
        <v>0</v>
      </c>
      <c r="BL375" s="19" t="s">
        <v>271</v>
      </c>
      <c r="BM375" s="217" t="s">
        <v>597</v>
      </c>
    </row>
    <row r="376" s="2" customFormat="1">
      <c r="A376" s="40"/>
      <c r="B376" s="41"/>
      <c r="C376" s="42"/>
      <c r="D376" s="219" t="s">
        <v>158</v>
      </c>
      <c r="E376" s="42"/>
      <c r="F376" s="220" t="s">
        <v>596</v>
      </c>
      <c r="G376" s="42"/>
      <c r="H376" s="42"/>
      <c r="I376" s="221"/>
      <c r="J376" s="42"/>
      <c r="K376" s="42"/>
      <c r="L376" s="46"/>
      <c r="M376" s="222"/>
      <c r="N376" s="22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158</v>
      </c>
      <c r="AU376" s="19" t="s">
        <v>84</v>
      </c>
    </row>
    <row r="377" s="2" customFormat="1" ht="16.5" customHeight="1">
      <c r="A377" s="40"/>
      <c r="B377" s="41"/>
      <c r="C377" s="206" t="s">
        <v>598</v>
      </c>
      <c r="D377" s="206" t="s">
        <v>151</v>
      </c>
      <c r="E377" s="207" t="s">
        <v>599</v>
      </c>
      <c r="F377" s="208" t="s">
        <v>600</v>
      </c>
      <c r="G377" s="209" t="s">
        <v>588</v>
      </c>
      <c r="H377" s="210">
        <v>1</v>
      </c>
      <c r="I377" s="211"/>
      <c r="J377" s="212">
        <f>ROUND(I377*H377,2)</f>
        <v>0</v>
      </c>
      <c r="K377" s="208" t="s">
        <v>19</v>
      </c>
      <c r="L377" s="46"/>
      <c r="M377" s="213" t="s">
        <v>19</v>
      </c>
      <c r="N377" s="214" t="s">
        <v>45</v>
      </c>
      <c r="O377" s="86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271</v>
      </c>
      <c r="AT377" s="217" t="s">
        <v>151</v>
      </c>
      <c r="AU377" s="217" t="s">
        <v>84</v>
      </c>
      <c r="AY377" s="19" t="s">
        <v>148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82</v>
      </c>
      <c r="BK377" s="218">
        <f>ROUND(I377*H377,2)</f>
        <v>0</v>
      </c>
      <c r="BL377" s="19" t="s">
        <v>271</v>
      </c>
      <c r="BM377" s="217" t="s">
        <v>601</v>
      </c>
    </row>
    <row r="378" s="2" customFormat="1">
      <c r="A378" s="40"/>
      <c r="B378" s="41"/>
      <c r="C378" s="42"/>
      <c r="D378" s="219" t="s">
        <v>158</v>
      </c>
      <c r="E378" s="42"/>
      <c r="F378" s="220" t="s">
        <v>600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158</v>
      </c>
      <c r="AU378" s="19" t="s">
        <v>84</v>
      </c>
    </row>
    <row r="379" s="2" customFormat="1" ht="16.5" customHeight="1">
      <c r="A379" s="40"/>
      <c r="B379" s="41"/>
      <c r="C379" s="206" t="s">
        <v>602</v>
      </c>
      <c r="D379" s="206" t="s">
        <v>151</v>
      </c>
      <c r="E379" s="207" t="s">
        <v>603</v>
      </c>
      <c r="F379" s="208" t="s">
        <v>604</v>
      </c>
      <c r="G379" s="209" t="s">
        <v>588</v>
      </c>
      <c r="H379" s="210">
        <v>14</v>
      </c>
      <c r="I379" s="211"/>
      <c r="J379" s="212">
        <f>ROUND(I379*H379,2)</f>
        <v>0</v>
      </c>
      <c r="K379" s="208" t="s">
        <v>19</v>
      </c>
      <c r="L379" s="46"/>
      <c r="M379" s="213" t="s">
        <v>19</v>
      </c>
      <c r="N379" s="214" t="s">
        <v>45</v>
      </c>
      <c r="O379" s="86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271</v>
      </c>
      <c r="AT379" s="217" t="s">
        <v>151</v>
      </c>
      <c r="AU379" s="217" t="s">
        <v>84</v>
      </c>
      <c r="AY379" s="19" t="s">
        <v>148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82</v>
      </c>
      <c r="BK379" s="218">
        <f>ROUND(I379*H379,2)</f>
        <v>0</v>
      </c>
      <c r="BL379" s="19" t="s">
        <v>271</v>
      </c>
      <c r="BM379" s="217" t="s">
        <v>605</v>
      </c>
    </row>
    <row r="380" s="2" customFormat="1">
      <c r="A380" s="40"/>
      <c r="B380" s="41"/>
      <c r="C380" s="42"/>
      <c r="D380" s="219" t="s">
        <v>158</v>
      </c>
      <c r="E380" s="42"/>
      <c r="F380" s="220" t="s">
        <v>604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158</v>
      </c>
      <c r="AU380" s="19" t="s">
        <v>84</v>
      </c>
    </row>
    <row r="381" s="2" customFormat="1" ht="16.5" customHeight="1">
      <c r="A381" s="40"/>
      <c r="B381" s="41"/>
      <c r="C381" s="206" t="s">
        <v>606</v>
      </c>
      <c r="D381" s="206" t="s">
        <v>151</v>
      </c>
      <c r="E381" s="207" t="s">
        <v>607</v>
      </c>
      <c r="F381" s="208" t="s">
        <v>608</v>
      </c>
      <c r="G381" s="209" t="s">
        <v>434</v>
      </c>
      <c r="H381" s="268"/>
      <c r="I381" s="211"/>
      <c r="J381" s="212">
        <f>ROUND(I381*H381,2)</f>
        <v>0</v>
      </c>
      <c r="K381" s="208" t="s">
        <v>155</v>
      </c>
      <c r="L381" s="46"/>
      <c r="M381" s="213" t="s">
        <v>19</v>
      </c>
      <c r="N381" s="214" t="s">
        <v>45</v>
      </c>
      <c r="O381" s="86"/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271</v>
      </c>
      <c r="AT381" s="217" t="s">
        <v>151</v>
      </c>
      <c r="AU381" s="217" t="s">
        <v>84</v>
      </c>
      <c r="AY381" s="19" t="s">
        <v>148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82</v>
      </c>
      <c r="BK381" s="218">
        <f>ROUND(I381*H381,2)</f>
        <v>0</v>
      </c>
      <c r="BL381" s="19" t="s">
        <v>271</v>
      </c>
      <c r="BM381" s="217" t="s">
        <v>609</v>
      </c>
    </row>
    <row r="382" s="2" customFormat="1">
      <c r="A382" s="40"/>
      <c r="B382" s="41"/>
      <c r="C382" s="42"/>
      <c r="D382" s="219" t="s">
        <v>158</v>
      </c>
      <c r="E382" s="42"/>
      <c r="F382" s="220" t="s">
        <v>610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158</v>
      </c>
      <c r="AU382" s="19" t="s">
        <v>84</v>
      </c>
    </row>
    <row r="383" s="2" customFormat="1">
      <c r="A383" s="40"/>
      <c r="B383" s="41"/>
      <c r="C383" s="42"/>
      <c r="D383" s="224" t="s">
        <v>160</v>
      </c>
      <c r="E383" s="42"/>
      <c r="F383" s="225" t="s">
        <v>611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160</v>
      </c>
      <c r="AU383" s="19" t="s">
        <v>84</v>
      </c>
    </row>
    <row r="384" s="12" customFormat="1" ht="22.8" customHeight="1">
      <c r="A384" s="12"/>
      <c r="B384" s="190"/>
      <c r="C384" s="191"/>
      <c r="D384" s="192" t="s">
        <v>73</v>
      </c>
      <c r="E384" s="204" t="s">
        <v>612</v>
      </c>
      <c r="F384" s="204" t="s">
        <v>613</v>
      </c>
      <c r="G384" s="191"/>
      <c r="H384" s="191"/>
      <c r="I384" s="194"/>
      <c r="J384" s="205">
        <f>BK384</f>
        <v>0</v>
      </c>
      <c r="K384" s="191"/>
      <c r="L384" s="196"/>
      <c r="M384" s="197"/>
      <c r="N384" s="198"/>
      <c r="O384" s="198"/>
      <c r="P384" s="199">
        <f>SUM(P385:P394)</f>
        <v>0</v>
      </c>
      <c r="Q384" s="198"/>
      <c r="R384" s="199">
        <f>SUM(R385:R394)</f>
        <v>0.01174</v>
      </c>
      <c r="S384" s="198"/>
      <c r="T384" s="200">
        <f>SUM(T385:T394)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01" t="s">
        <v>84</v>
      </c>
      <c r="AT384" s="202" t="s">
        <v>73</v>
      </c>
      <c r="AU384" s="202" t="s">
        <v>82</v>
      </c>
      <c r="AY384" s="201" t="s">
        <v>148</v>
      </c>
      <c r="BK384" s="203">
        <f>SUM(BK385:BK394)</f>
        <v>0</v>
      </c>
    </row>
    <row r="385" s="2" customFormat="1" ht="16.5" customHeight="1">
      <c r="A385" s="40"/>
      <c r="B385" s="41"/>
      <c r="C385" s="206" t="s">
        <v>614</v>
      </c>
      <c r="D385" s="206" t="s">
        <v>151</v>
      </c>
      <c r="E385" s="207" t="s">
        <v>615</v>
      </c>
      <c r="F385" s="208" t="s">
        <v>616</v>
      </c>
      <c r="G385" s="209" t="s">
        <v>175</v>
      </c>
      <c r="H385" s="210">
        <v>1</v>
      </c>
      <c r="I385" s="211"/>
      <c r="J385" s="212">
        <f>ROUND(I385*H385,2)</f>
        <v>0</v>
      </c>
      <c r="K385" s="208" t="s">
        <v>155</v>
      </c>
      <c r="L385" s="46"/>
      <c r="M385" s="213" t="s">
        <v>19</v>
      </c>
      <c r="N385" s="214" t="s">
        <v>45</v>
      </c>
      <c r="O385" s="86"/>
      <c r="P385" s="215">
        <f>O385*H385</f>
        <v>0</v>
      </c>
      <c r="Q385" s="215">
        <v>0.011560000000000001</v>
      </c>
      <c r="R385" s="215">
        <f>Q385*H385</f>
        <v>0.011560000000000001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271</v>
      </c>
      <c r="AT385" s="217" t="s">
        <v>151</v>
      </c>
      <c r="AU385" s="217" t="s">
        <v>84</v>
      </c>
      <c r="AY385" s="19" t="s">
        <v>148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82</v>
      </c>
      <c r="BK385" s="218">
        <f>ROUND(I385*H385,2)</f>
        <v>0</v>
      </c>
      <c r="BL385" s="19" t="s">
        <v>271</v>
      </c>
      <c r="BM385" s="217" t="s">
        <v>617</v>
      </c>
    </row>
    <row r="386" s="2" customFormat="1">
      <c r="A386" s="40"/>
      <c r="B386" s="41"/>
      <c r="C386" s="42"/>
      <c r="D386" s="219" t="s">
        <v>158</v>
      </c>
      <c r="E386" s="42"/>
      <c r="F386" s="220" t="s">
        <v>618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158</v>
      </c>
      <c r="AU386" s="19" t="s">
        <v>84</v>
      </c>
    </row>
    <row r="387" s="2" customFormat="1">
      <c r="A387" s="40"/>
      <c r="B387" s="41"/>
      <c r="C387" s="42"/>
      <c r="D387" s="224" t="s">
        <v>160</v>
      </c>
      <c r="E387" s="42"/>
      <c r="F387" s="225" t="s">
        <v>619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160</v>
      </c>
      <c r="AU387" s="19" t="s">
        <v>84</v>
      </c>
    </row>
    <row r="388" s="14" customFormat="1">
      <c r="A388" s="14"/>
      <c r="B388" s="236"/>
      <c r="C388" s="237"/>
      <c r="D388" s="219" t="s">
        <v>162</v>
      </c>
      <c r="E388" s="238" t="s">
        <v>19</v>
      </c>
      <c r="F388" s="239" t="s">
        <v>620</v>
      </c>
      <c r="G388" s="237"/>
      <c r="H388" s="240">
        <v>1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162</v>
      </c>
      <c r="AU388" s="246" t="s">
        <v>84</v>
      </c>
      <c r="AV388" s="14" t="s">
        <v>84</v>
      </c>
      <c r="AW388" s="14" t="s">
        <v>33</v>
      </c>
      <c r="AX388" s="14" t="s">
        <v>82</v>
      </c>
      <c r="AY388" s="246" t="s">
        <v>148</v>
      </c>
    </row>
    <row r="389" s="2" customFormat="1" ht="16.5" customHeight="1">
      <c r="A389" s="40"/>
      <c r="B389" s="41"/>
      <c r="C389" s="206" t="s">
        <v>621</v>
      </c>
      <c r="D389" s="206" t="s">
        <v>151</v>
      </c>
      <c r="E389" s="207" t="s">
        <v>622</v>
      </c>
      <c r="F389" s="208" t="s">
        <v>623</v>
      </c>
      <c r="G389" s="209" t="s">
        <v>175</v>
      </c>
      <c r="H389" s="210">
        <v>1</v>
      </c>
      <c r="I389" s="211"/>
      <c r="J389" s="212">
        <f>ROUND(I389*H389,2)</f>
        <v>0</v>
      </c>
      <c r="K389" s="208" t="s">
        <v>155</v>
      </c>
      <c r="L389" s="46"/>
      <c r="M389" s="213" t="s">
        <v>19</v>
      </c>
      <c r="N389" s="214" t="s">
        <v>45</v>
      </c>
      <c r="O389" s="86"/>
      <c r="P389" s="215">
        <f>O389*H389</f>
        <v>0</v>
      </c>
      <c r="Q389" s="215">
        <v>0.00018000000000000001</v>
      </c>
      <c r="R389" s="215">
        <f>Q389*H389</f>
        <v>0.00018000000000000001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271</v>
      </c>
      <c r="AT389" s="217" t="s">
        <v>151</v>
      </c>
      <c r="AU389" s="217" t="s">
        <v>84</v>
      </c>
      <c r="AY389" s="19" t="s">
        <v>148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82</v>
      </c>
      <c r="BK389" s="218">
        <f>ROUND(I389*H389,2)</f>
        <v>0</v>
      </c>
      <c r="BL389" s="19" t="s">
        <v>271</v>
      </c>
      <c r="BM389" s="217" t="s">
        <v>624</v>
      </c>
    </row>
    <row r="390" s="2" customFormat="1">
      <c r="A390" s="40"/>
      <c r="B390" s="41"/>
      <c r="C390" s="42"/>
      <c r="D390" s="219" t="s">
        <v>158</v>
      </c>
      <c r="E390" s="42"/>
      <c r="F390" s="220" t="s">
        <v>625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158</v>
      </c>
      <c r="AU390" s="19" t="s">
        <v>84</v>
      </c>
    </row>
    <row r="391" s="2" customFormat="1">
      <c r="A391" s="40"/>
      <c r="B391" s="41"/>
      <c r="C391" s="42"/>
      <c r="D391" s="224" t="s">
        <v>160</v>
      </c>
      <c r="E391" s="42"/>
      <c r="F391" s="225" t="s">
        <v>626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160</v>
      </c>
      <c r="AU391" s="19" t="s">
        <v>84</v>
      </c>
    </row>
    <row r="392" s="2" customFormat="1" ht="16.5" customHeight="1">
      <c r="A392" s="40"/>
      <c r="B392" s="41"/>
      <c r="C392" s="206" t="s">
        <v>627</v>
      </c>
      <c r="D392" s="206" t="s">
        <v>151</v>
      </c>
      <c r="E392" s="207" t="s">
        <v>628</v>
      </c>
      <c r="F392" s="208" t="s">
        <v>629</v>
      </c>
      <c r="G392" s="209" t="s">
        <v>434</v>
      </c>
      <c r="H392" s="268"/>
      <c r="I392" s="211"/>
      <c r="J392" s="212">
        <f>ROUND(I392*H392,2)</f>
        <v>0</v>
      </c>
      <c r="K392" s="208" t="s">
        <v>155</v>
      </c>
      <c r="L392" s="46"/>
      <c r="M392" s="213" t="s">
        <v>19</v>
      </c>
      <c r="N392" s="214" t="s">
        <v>45</v>
      </c>
      <c r="O392" s="86"/>
      <c r="P392" s="215">
        <f>O392*H392</f>
        <v>0</v>
      </c>
      <c r="Q392" s="215">
        <v>0</v>
      </c>
      <c r="R392" s="215">
        <f>Q392*H392</f>
        <v>0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271</v>
      </c>
      <c r="AT392" s="217" t="s">
        <v>151</v>
      </c>
      <c r="AU392" s="217" t="s">
        <v>84</v>
      </c>
      <c r="AY392" s="19" t="s">
        <v>148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82</v>
      </c>
      <c r="BK392" s="218">
        <f>ROUND(I392*H392,2)</f>
        <v>0</v>
      </c>
      <c r="BL392" s="19" t="s">
        <v>271</v>
      </c>
      <c r="BM392" s="217" t="s">
        <v>630</v>
      </c>
    </row>
    <row r="393" s="2" customFormat="1">
      <c r="A393" s="40"/>
      <c r="B393" s="41"/>
      <c r="C393" s="42"/>
      <c r="D393" s="219" t="s">
        <v>158</v>
      </c>
      <c r="E393" s="42"/>
      <c r="F393" s="220" t="s">
        <v>631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158</v>
      </c>
      <c r="AU393" s="19" t="s">
        <v>84</v>
      </c>
    </row>
    <row r="394" s="2" customFormat="1">
      <c r="A394" s="40"/>
      <c r="B394" s="41"/>
      <c r="C394" s="42"/>
      <c r="D394" s="224" t="s">
        <v>160</v>
      </c>
      <c r="E394" s="42"/>
      <c r="F394" s="225" t="s">
        <v>632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160</v>
      </c>
      <c r="AU394" s="19" t="s">
        <v>84</v>
      </c>
    </row>
    <row r="395" s="12" customFormat="1" ht="22.8" customHeight="1">
      <c r="A395" s="12"/>
      <c r="B395" s="190"/>
      <c r="C395" s="191"/>
      <c r="D395" s="192" t="s">
        <v>73</v>
      </c>
      <c r="E395" s="204" t="s">
        <v>633</v>
      </c>
      <c r="F395" s="204" t="s">
        <v>634</v>
      </c>
      <c r="G395" s="191"/>
      <c r="H395" s="191"/>
      <c r="I395" s="194"/>
      <c r="J395" s="205">
        <f>BK395</f>
        <v>0</v>
      </c>
      <c r="K395" s="191"/>
      <c r="L395" s="196"/>
      <c r="M395" s="197"/>
      <c r="N395" s="198"/>
      <c r="O395" s="198"/>
      <c r="P395" s="199">
        <f>SUM(P396:P452)</f>
        <v>0</v>
      </c>
      <c r="Q395" s="198"/>
      <c r="R395" s="199">
        <f>SUM(R396:R452)</f>
        <v>1.1012084199999999</v>
      </c>
      <c r="S395" s="198"/>
      <c r="T395" s="200">
        <f>SUM(T396:T452)</f>
        <v>0.76158703999999999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1" t="s">
        <v>84</v>
      </c>
      <c r="AT395" s="202" t="s">
        <v>73</v>
      </c>
      <c r="AU395" s="202" t="s">
        <v>82</v>
      </c>
      <c r="AY395" s="201" t="s">
        <v>148</v>
      </c>
      <c r="BK395" s="203">
        <f>SUM(BK396:BK452)</f>
        <v>0</v>
      </c>
    </row>
    <row r="396" s="2" customFormat="1" ht="16.5" customHeight="1">
      <c r="A396" s="40"/>
      <c r="B396" s="41"/>
      <c r="C396" s="206" t="s">
        <v>635</v>
      </c>
      <c r="D396" s="206" t="s">
        <v>151</v>
      </c>
      <c r="E396" s="207" t="s">
        <v>636</v>
      </c>
      <c r="F396" s="208" t="s">
        <v>637</v>
      </c>
      <c r="G396" s="209" t="s">
        <v>175</v>
      </c>
      <c r="H396" s="210">
        <v>7.9359999999999999</v>
      </c>
      <c r="I396" s="211"/>
      <c r="J396" s="212">
        <f>ROUND(I396*H396,2)</f>
        <v>0</v>
      </c>
      <c r="K396" s="208" t="s">
        <v>310</v>
      </c>
      <c r="L396" s="46"/>
      <c r="M396" s="213" t="s">
        <v>19</v>
      </c>
      <c r="N396" s="214" t="s">
        <v>45</v>
      </c>
      <c r="O396" s="86"/>
      <c r="P396" s="215">
        <f>O396*H396</f>
        <v>0</v>
      </c>
      <c r="Q396" s="215">
        <v>0.046969999999999998</v>
      </c>
      <c r="R396" s="215">
        <f>Q396*H396</f>
        <v>0.37275391999999996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271</v>
      </c>
      <c r="AT396" s="217" t="s">
        <v>151</v>
      </c>
      <c r="AU396" s="217" t="s">
        <v>84</v>
      </c>
      <c r="AY396" s="19" t="s">
        <v>148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82</v>
      </c>
      <c r="BK396" s="218">
        <f>ROUND(I396*H396,2)</f>
        <v>0</v>
      </c>
      <c r="BL396" s="19" t="s">
        <v>271</v>
      </c>
      <c r="BM396" s="217" t="s">
        <v>638</v>
      </c>
    </row>
    <row r="397" s="2" customFormat="1">
      <c r="A397" s="40"/>
      <c r="B397" s="41"/>
      <c r="C397" s="42"/>
      <c r="D397" s="219" t="s">
        <v>158</v>
      </c>
      <c r="E397" s="42"/>
      <c r="F397" s="220" t="s">
        <v>639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158</v>
      </c>
      <c r="AU397" s="19" t="s">
        <v>84</v>
      </c>
    </row>
    <row r="398" s="13" customFormat="1">
      <c r="A398" s="13"/>
      <c r="B398" s="226"/>
      <c r="C398" s="227"/>
      <c r="D398" s="219" t="s">
        <v>162</v>
      </c>
      <c r="E398" s="228" t="s">
        <v>19</v>
      </c>
      <c r="F398" s="229" t="s">
        <v>163</v>
      </c>
      <c r="G398" s="227"/>
      <c r="H398" s="228" t="s">
        <v>19</v>
      </c>
      <c r="I398" s="230"/>
      <c r="J398" s="227"/>
      <c r="K398" s="227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162</v>
      </c>
      <c r="AU398" s="235" t="s">
        <v>84</v>
      </c>
      <c r="AV398" s="13" t="s">
        <v>82</v>
      </c>
      <c r="AW398" s="13" t="s">
        <v>33</v>
      </c>
      <c r="AX398" s="13" t="s">
        <v>74</v>
      </c>
      <c r="AY398" s="235" t="s">
        <v>148</v>
      </c>
    </row>
    <row r="399" s="14" customFormat="1">
      <c r="A399" s="14"/>
      <c r="B399" s="236"/>
      <c r="C399" s="237"/>
      <c r="D399" s="219" t="s">
        <v>162</v>
      </c>
      <c r="E399" s="238" t="s">
        <v>19</v>
      </c>
      <c r="F399" s="239" t="s">
        <v>640</v>
      </c>
      <c r="G399" s="237"/>
      <c r="H399" s="240">
        <v>7.9359999999999999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6" t="s">
        <v>162</v>
      </c>
      <c r="AU399" s="246" t="s">
        <v>84</v>
      </c>
      <c r="AV399" s="14" t="s">
        <v>84</v>
      </c>
      <c r="AW399" s="14" t="s">
        <v>33</v>
      </c>
      <c r="AX399" s="14" t="s">
        <v>82</v>
      </c>
      <c r="AY399" s="246" t="s">
        <v>148</v>
      </c>
    </row>
    <row r="400" s="2" customFormat="1" ht="24.15" customHeight="1">
      <c r="A400" s="40"/>
      <c r="B400" s="41"/>
      <c r="C400" s="206" t="s">
        <v>641</v>
      </c>
      <c r="D400" s="206" t="s">
        <v>151</v>
      </c>
      <c r="E400" s="207" t="s">
        <v>642</v>
      </c>
      <c r="F400" s="208" t="s">
        <v>643</v>
      </c>
      <c r="G400" s="209" t="s">
        <v>175</v>
      </c>
      <c r="H400" s="210">
        <v>10.688000000000001</v>
      </c>
      <c r="I400" s="211"/>
      <c r="J400" s="212">
        <f>ROUND(I400*H400,2)</f>
        <v>0</v>
      </c>
      <c r="K400" s="208" t="s">
        <v>310</v>
      </c>
      <c r="L400" s="46"/>
      <c r="M400" s="213" t="s">
        <v>19</v>
      </c>
      <c r="N400" s="214" t="s">
        <v>45</v>
      </c>
      <c r="O400" s="86"/>
      <c r="P400" s="215">
        <f>O400*H400</f>
        <v>0</v>
      </c>
      <c r="Q400" s="215">
        <v>0.058500000000000003</v>
      </c>
      <c r="R400" s="215">
        <f>Q400*H400</f>
        <v>0.62524800000000003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271</v>
      </c>
      <c r="AT400" s="217" t="s">
        <v>151</v>
      </c>
      <c r="AU400" s="217" t="s">
        <v>84</v>
      </c>
      <c r="AY400" s="19" t="s">
        <v>148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82</v>
      </c>
      <c r="BK400" s="218">
        <f>ROUND(I400*H400,2)</f>
        <v>0</v>
      </c>
      <c r="BL400" s="19" t="s">
        <v>271</v>
      </c>
      <c r="BM400" s="217" t="s">
        <v>644</v>
      </c>
    </row>
    <row r="401" s="2" customFormat="1">
      <c r="A401" s="40"/>
      <c r="B401" s="41"/>
      <c r="C401" s="42"/>
      <c r="D401" s="219" t="s">
        <v>158</v>
      </c>
      <c r="E401" s="42"/>
      <c r="F401" s="220" t="s">
        <v>645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158</v>
      </c>
      <c r="AU401" s="19" t="s">
        <v>84</v>
      </c>
    </row>
    <row r="402" s="13" customFormat="1">
      <c r="A402" s="13"/>
      <c r="B402" s="226"/>
      <c r="C402" s="227"/>
      <c r="D402" s="219" t="s">
        <v>162</v>
      </c>
      <c r="E402" s="228" t="s">
        <v>19</v>
      </c>
      <c r="F402" s="229" t="s">
        <v>163</v>
      </c>
      <c r="G402" s="227"/>
      <c r="H402" s="228" t="s">
        <v>19</v>
      </c>
      <c r="I402" s="230"/>
      <c r="J402" s="227"/>
      <c r="K402" s="227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162</v>
      </c>
      <c r="AU402" s="235" t="s">
        <v>84</v>
      </c>
      <c r="AV402" s="13" t="s">
        <v>82</v>
      </c>
      <c r="AW402" s="13" t="s">
        <v>33</v>
      </c>
      <c r="AX402" s="13" t="s">
        <v>74</v>
      </c>
      <c r="AY402" s="235" t="s">
        <v>148</v>
      </c>
    </row>
    <row r="403" s="14" customFormat="1">
      <c r="A403" s="14"/>
      <c r="B403" s="236"/>
      <c r="C403" s="237"/>
      <c r="D403" s="219" t="s">
        <v>162</v>
      </c>
      <c r="E403" s="238" t="s">
        <v>19</v>
      </c>
      <c r="F403" s="239" t="s">
        <v>646</v>
      </c>
      <c r="G403" s="237"/>
      <c r="H403" s="240">
        <v>10.688000000000001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6" t="s">
        <v>162</v>
      </c>
      <c r="AU403" s="246" t="s">
        <v>84</v>
      </c>
      <c r="AV403" s="14" t="s">
        <v>84</v>
      </c>
      <c r="AW403" s="14" t="s">
        <v>33</v>
      </c>
      <c r="AX403" s="14" t="s">
        <v>82</v>
      </c>
      <c r="AY403" s="246" t="s">
        <v>148</v>
      </c>
    </row>
    <row r="404" s="2" customFormat="1" ht="21.75" customHeight="1">
      <c r="A404" s="40"/>
      <c r="B404" s="41"/>
      <c r="C404" s="206" t="s">
        <v>647</v>
      </c>
      <c r="D404" s="206" t="s">
        <v>151</v>
      </c>
      <c r="E404" s="207" t="s">
        <v>648</v>
      </c>
      <c r="F404" s="208" t="s">
        <v>649</v>
      </c>
      <c r="G404" s="209" t="s">
        <v>175</v>
      </c>
      <c r="H404" s="210">
        <v>2.2360000000000002</v>
      </c>
      <c r="I404" s="211"/>
      <c r="J404" s="212">
        <f>ROUND(I404*H404,2)</f>
        <v>0</v>
      </c>
      <c r="K404" s="208" t="s">
        <v>155</v>
      </c>
      <c r="L404" s="46"/>
      <c r="M404" s="213" t="s">
        <v>19</v>
      </c>
      <c r="N404" s="214" t="s">
        <v>45</v>
      </c>
      <c r="O404" s="86"/>
      <c r="P404" s="215">
        <f>O404*H404</f>
        <v>0</v>
      </c>
      <c r="Q404" s="215">
        <v>0</v>
      </c>
      <c r="R404" s="215">
        <f>Q404*H404</f>
        <v>0</v>
      </c>
      <c r="S404" s="215">
        <v>0.029440000000000001</v>
      </c>
      <c r="T404" s="216">
        <f>S404*H404</f>
        <v>0.065827840000000012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271</v>
      </c>
      <c r="AT404" s="217" t="s">
        <v>151</v>
      </c>
      <c r="AU404" s="217" t="s">
        <v>84</v>
      </c>
      <c r="AY404" s="19" t="s">
        <v>148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82</v>
      </c>
      <c r="BK404" s="218">
        <f>ROUND(I404*H404,2)</f>
        <v>0</v>
      </c>
      <c r="BL404" s="19" t="s">
        <v>271</v>
      </c>
      <c r="BM404" s="217" t="s">
        <v>650</v>
      </c>
    </row>
    <row r="405" s="2" customFormat="1">
      <c r="A405" s="40"/>
      <c r="B405" s="41"/>
      <c r="C405" s="42"/>
      <c r="D405" s="219" t="s">
        <v>158</v>
      </c>
      <c r="E405" s="42"/>
      <c r="F405" s="220" t="s">
        <v>651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158</v>
      </c>
      <c r="AU405" s="19" t="s">
        <v>84</v>
      </c>
    </row>
    <row r="406" s="2" customFormat="1">
      <c r="A406" s="40"/>
      <c r="B406" s="41"/>
      <c r="C406" s="42"/>
      <c r="D406" s="224" t="s">
        <v>160</v>
      </c>
      <c r="E406" s="42"/>
      <c r="F406" s="225" t="s">
        <v>652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160</v>
      </c>
      <c r="AU406" s="19" t="s">
        <v>84</v>
      </c>
    </row>
    <row r="407" s="13" customFormat="1">
      <c r="A407" s="13"/>
      <c r="B407" s="226"/>
      <c r="C407" s="227"/>
      <c r="D407" s="219" t="s">
        <v>162</v>
      </c>
      <c r="E407" s="228" t="s">
        <v>19</v>
      </c>
      <c r="F407" s="229" t="s">
        <v>329</v>
      </c>
      <c r="G407" s="227"/>
      <c r="H407" s="228" t="s">
        <v>19</v>
      </c>
      <c r="I407" s="230"/>
      <c r="J407" s="227"/>
      <c r="K407" s="227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162</v>
      </c>
      <c r="AU407" s="235" t="s">
        <v>84</v>
      </c>
      <c r="AV407" s="13" t="s">
        <v>82</v>
      </c>
      <c r="AW407" s="13" t="s">
        <v>33</v>
      </c>
      <c r="AX407" s="13" t="s">
        <v>74</v>
      </c>
      <c r="AY407" s="235" t="s">
        <v>148</v>
      </c>
    </row>
    <row r="408" s="14" customFormat="1">
      <c r="A408" s="14"/>
      <c r="B408" s="236"/>
      <c r="C408" s="237"/>
      <c r="D408" s="219" t="s">
        <v>162</v>
      </c>
      <c r="E408" s="238" t="s">
        <v>19</v>
      </c>
      <c r="F408" s="239" t="s">
        <v>653</v>
      </c>
      <c r="G408" s="237"/>
      <c r="H408" s="240">
        <v>2.2360000000000002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162</v>
      </c>
      <c r="AU408" s="246" t="s">
        <v>84</v>
      </c>
      <c r="AV408" s="14" t="s">
        <v>84</v>
      </c>
      <c r="AW408" s="14" t="s">
        <v>33</v>
      </c>
      <c r="AX408" s="14" t="s">
        <v>82</v>
      </c>
      <c r="AY408" s="246" t="s">
        <v>148</v>
      </c>
    </row>
    <row r="409" s="2" customFormat="1" ht="16.5" customHeight="1">
      <c r="A409" s="40"/>
      <c r="B409" s="41"/>
      <c r="C409" s="206" t="s">
        <v>654</v>
      </c>
      <c r="D409" s="206" t="s">
        <v>151</v>
      </c>
      <c r="E409" s="207" t="s">
        <v>655</v>
      </c>
      <c r="F409" s="208" t="s">
        <v>656</v>
      </c>
      <c r="G409" s="209" t="s">
        <v>175</v>
      </c>
      <c r="H409" s="210">
        <v>21.640000000000001</v>
      </c>
      <c r="I409" s="211"/>
      <c r="J409" s="212">
        <f>ROUND(I409*H409,2)</f>
        <v>0</v>
      </c>
      <c r="K409" s="208" t="s">
        <v>155</v>
      </c>
      <c r="L409" s="46"/>
      <c r="M409" s="213" t="s">
        <v>19</v>
      </c>
      <c r="N409" s="214" t="s">
        <v>45</v>
      </c>
      <c r="O409" s="86"/>
      <c r="P409" s="215">
        <f>O409*H409</f>
        <v>0</v>
      </c>
      <c r="Q409" s="215">
        <v>0</v>
      </c>
      <c r="R409" s="215">
        <f>Q409*H409</f>
        <v>0</v>
      </c>
      <c r="S409" s="215">
        <v>0.01721</v>
      </c>
      <c r="T409" s="216">
        <f>S409*H409</f>
        <v>0.37242439999999999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271</v>
      </c>
      <c r="AT409" s="217" t="s">
        <v>151</v>
      </c>
      <c r="AU409" s="217" t="s">
        <v>84</v>
      </c>
      <c r="AY409" s="19" t="s">
        <v>148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82</v>
      </c>
      <c r="BK409" s="218">
        <f>ROUND(I409*H409,2)</f>
        <v>0</v>
      </c>
      <c r="BL409" s="19" t="s">
        <v>271</v>
      </c>
      <c r="BM409" s="217" t="s">
        <v>657</v>
      </c>
    </row>
    <row r="410" s="2" customFormat="1">
      <c r="A410" s="40"/>
      <c r="B410" s="41"/>
      <c r="C410" s="42"/>
      <c r="D410" s="219" t="s">
        <v>158</v>
      </c>
      <c r="E410" s="42"/>
      <c r="F410" s="220" t="s">
        <v>658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158</v>
      </c>
      <c r="AU410" s="19" t="s">
        <v>84</v>
      </c>
    </row>
    <row r="411" s="2" customFormat="1">
      <c r="A411" s="40"/>
      <c r="B411" s="41"/>
      <c r="C411" s="42"/>
      <c r="D411" s="224" t="s">
        <v>160</v>
      </c>
      <c r="E411" s="42"/>
      <c r="F411" s="225" t="s">
        <v>659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160</v>
      </c>
      <c r="AU411" s="19" t="s">
        <v>84</v>
      </c>
    </row>
    <row r="412" s="13" customFormat="1">
      <c r="A412" s="13"/>
      <c r="B412" s="226"/>
      <c r="C412" s="227"/>
      <c r="D412" s="219" t="s">
        <v>162</v>
      </c>
      <c r="E412" s="228" t="s">
        <v>19</v>
      </c>
      <c r="F412" s="229" t="s">
        <v>329</v>
      </c>
      <c r="G412" s="227"/>
      <c r="H412" s="228" t="s">
        <v>19</v>
      </c>
      <c r="I412" s="230"/>
      <c r="J412" s="227"/>
      <c r="K412" s="227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162</v>
      </c>
      <c r="AU412" s="235" t="s">
        <v>84</v>
      </c>
      <c r="AV412" s="13" t="s">
        <v>82</v>
      </c>
      <c r="AW412" s="13" t="s">
        <v>33</v>
      </c>
      <c r="AX412" s="13" t="s">
        <v>74</v>
      </c>
      <c r="AY412" s="235" t="s">
        <v>148</v>
      </c>
    </row>
    <row r="413" s="14" customFormat="1">
      <c r="A413" s="14"/>
      <c r="B413" s="236"/>
      <c r="C413" s="237"/>
      <c r="D413" s="219" t="s">
        <v>162</v>
      </c>
      <c r="E413" s="238" t="s">
        <v>19</v>
      </c>
      <c r="F413" s="239" t="s">
        <v>660</v>
      </c>
      <c r="G413" s="237"/>
      <c r="H413" s="240">
        <v>3.73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6" t="s">
        <v>162</v>
      </c>
      <c r="AU413" s="246" t="s">
        <v>84</v>
      </c>
      <c r="AV413" s="14" t="s">
        <v>84</v>
      </c>
      <c r="AW413" s="14" t="s">
        <v>33</v>
      </c>
      <c r="AX413" s="14" t="s">
        <v>74</v>
      </c>
      <c r="AY413" s="246" t="s">
        <v>148</v>
      </c>
    </row>
    <row r="414" s="14" customFormat="1">
      <c r="A414" s="14"/>
      <c r="B414" s="236"/>
      <c r="C414" s="237"/>
      <c r="D414" s="219" t="s">
        <v>162</v>
      </c>
      <c r="E414" s="238" t="s">
        <v>19</v>
      </c>
      <c r="F414" s="239" t="s">
        <v>661</v>
      </c>
      <c r="G414" s="237"/>
      <c r="H414" s="240">
        <v>17.91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162</v>
      </c>
      <c r="AU414" s="246" t="s">
        <v>84</v>
      </c>
      <c r="AV414" s="14" t="s">
        <v>84</v>
      </c>
      <c r="AW414" s="14" t="s">
        <v>33</v>
      </c>
      <c r="AX414" s="14" t="s">
        <v>74</v>
      </c>
      <c r="AY414" s="246" t="s">
        <v>148</v>
      </c>
    </row>
    <row r="415" s="15" customFormat="1">
      <c r="A415" s="15"/>
      <c r="B415" s="247"/>
      <c r="C415" s="248"/>
      <c r="D415" s="219" t="s">
        <v>162</v>
      </c>
      <c r="E415" s="249" t="s">
        <v>19</v>
      </c>
      <c r="F415" s="250" t="s">
        <v>215</v>
      </c>
      <c r="G415" s="248"/>
      <c r="H415" s="251">
        <v>21.640000000000001</v>
      </c>
      <c r="I415" s="252"/>
      <c r="J415" s="248"/>
      <c r="K415" s="248"/>
      <c r="L415" s="253"/>
      <c r="M415" s="254"/>
      <c r="N415" s="255"/>
      <c r="O415" s="255"/>
      <c r="P415" s="255"/>
      <c r="Q415" s="255"/>
      <c r="R415" s="255"/>
      <c r="S415" s="255"/>
      <c r="T415" s="256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7" t="s">
        <v>162</v>
      </c>
      <c r="AU415" s="257" t="s">
        <v>84</v>
      </c>
      <c r="AV415" s="15" t="s">
        <v>156</v>
      </c>
      <c r="AW415" s="15" t="s">
        <v>33</v>
      </c>
      <c r="AX415" s="15" t="s">
        <v>82</v>
      </c>
      <c r="AY415" s="257" t="s">
        <v>148</v>
      </c>
    </row>
    <row r="416" s="2" customFormat="1" ht="21.75" customHeight="1">
      <c r="A416" s="40"/>
      <c r="B416" s="41"/>
      <c r="C416" s="206" t="s">
        <v>662</v>
      </c>
      <c r="D416" s="206" t="s">
        <v>151</v>
      </c>
      <c r="E416" s="207" t="s">
        <v>663</v>
      </c>
      <c r="F416" s="208" t="s">
        <v>664</v>
      </c>
      <c r="G416" s="209" t="s">
        <v>175</v>
      </c>
      <c r="H416" s="210">
        <v>3.73</v>
      </c>
      <c r="I416" s="211"/>
      <c r="J416" s="212">
        <f>ROUND(I416*H416,2)</f>
        <v>0</v>
      </c>
      <c r="K416" s="208" t="s">
        <v>155</v>
      </c>
      <c r="L416" s="46"/>
      <c r="M416" s="213" t="s">
        <v>19</v>
      </c>
      <c r="N416" s="214" t="s">
        <v>45</v>
      </c>
      <c r="O416" s="86"/>
      <c r="P416" s="215">
        <f>O416*H416</f>
        <v>0</v>
      </c>
      <c r="Q416" s="215">
        <v>0.00125</v>
      </c>
      <c r="R416" s="215">
        <f>Q416*H416</f>
        <v>0.0046625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271</v>
      </c>
      <c r="AT416" s="217" t="s">
        <v>151</v>
      </c>
      <c r="AU416" s="217" t="s">
        <v>84</v>
      </c>
      <c r="AY416" s="19" t="s">
        <v>148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82</v>
      </c>
      <c r="BK416" s="218">
        <f>ROUND(I416*H416,2)</f>
        <v>0</v>
      </c>
      <c r="BL416" s="19" t="s">
        <v>271</v>
      </c>
      <c r="BM416" s="217" t="s">
        <v>665</v>
      </c>
    </row>
    <row r="417" s="2" customFormat="1">
      <c r="A417" s="40"/>
      <c r="B417" s="41"/>
      <c r="C417" s="42"/>
      <c r="D417" s="219" t="s">
        <v>158</v>
      </c>
      <c r="E417" s="42"/>
      <c r="F417" s="220" t="s">
        <v>666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158</v>
      </c>
      <c r="AU417" s="19" t="s">
        <v>84</v>
      </c>
    </row>
    <row r="418" s="2" customFormat="1">
      <c r="A418" s="40"/>
      <c r="B418" s="41"/>
      <c r="C418" s="42"/>
      <c r="D418" s="224" t="s">
        <v>160</v>
      </c>
      <c r="E418" s="42"/>
      <c r="F418" s="225" t="s">
        <v>667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160</v>
      </c>
      <c r="AU418" s="19" t="s">
        <v>84</v>
      </c>
    </row>
    <row r="419" s="13" customFormat="1">
      <c r="A419" s="13"/>
      <c r="B419" s="226"/>
      <c r="C419" s="227"/>
      <c r="D419" s="219" t="s">
        <v>162</v>
      </c>
      <c r="E419" s="228" t="s">
        <v>19</v>
      </c>
      <c r="F419" s="229" t="s">
        <v>668</v>
      </c>
      <c r="G419" s="227"/>
      <c r="H419" s="228" t="s">
        <v>19</v>
      </c>
      <c r="I419" s="230"/>
      <c r="J419" s="227"/>
      <c r="K419" s="227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162</v>
      </c>
      <c r="AU419" s="235" t="s">
        <v>84</v>
      </c>
      <c r="AV419" s="13" t="s">
        <v>82</v>
      </c>
      <c r="AW419" s="13" t="s">
        <v>33</v>
      </c>
      <c r="AX419" s="13" t="s">
        <v>74</v>
      </c>
      <c r="AY419" s="235" t="s">
        <v>148</v>
      </c>
    </row>
    <row r="420" s="14" customFormat="1">
      <c r="A420" s="14"/>
      <c r="B420" s="236"/>
      <c r="C420" s="237"/>
      <c r="D420" s="219" t="s">
        <v>162</v>
      </c>
      <c r="E420" s="238" t="s">
        <v>19</v>
      </c>
      <c r="F420" s="239" t="s">
        <v>252</v>
      </c>
      <c r="G420" s="237"/>
      <c r="H420" s="240">
        <v>3.73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6" t="s">
        <v>162</v>
      </c>
      <c r="AU420" s="246" t="s">
        <v>84</v>
      </c>
      <c r="AV420" s="14" t="s">
        <v>84</v>
      </c>
      <c r="AW420" s="14" t="s">
        <v>33</v>
      </c>
      <c r="AX420" s="14" t="s">
        <v>82</v>
      </c>
      <c r="AY420" s="246" t="s">
        <v>148</v>
      </c>
    </row>
    <row r="421" s="2" customFormat="1" ht="16.5" customHeight="1">
      <c r="A421" s="40"/>
      <c r="B421" s="41"/>
      <c r="C421" s="258" t="s">
        <v>669</v>
      </c>
      <c r="D421" s="258" t="s">
        <v>272</v>
      </c>
      <c r="E421" s="259" t="s">
        <v>670</v>
      </c>
      <c r="F421" s="260" t="s">
        <v>671</v>
      </c>
      <c r="G421" s="261" t="s">
        <v>175</v>
      </c>
      <c r="H421" s="262">
        <v>3.9169999999999998</v>
      </c>
      <c r="I421" s="263"/>
      <c r="J421" s="264">
        <f>ROUND(I421*H421,2)</f>
        <v>0</v>
      </c>
      <c r="K421" s="260" t="s">
        <v>19</v>
      </c>
      <c r="L421" s="265"/>
      <c r="M421" s="266" t="s">
        <v>19</v>
      </c>
      <c r="N421" s="267" t="s">
        <v>45</v>
      </c>
      <c r="O421" s="86"/>
      <c r="P421" s="215">
        <f>O421*H421</f>
        <v>0</v>
      </c>
      <c r="Q421" s="215">
        <v>0.0070000000000000001</v>
      </c>
      <c r="R421" s="215">
        <f>Q421*H421</f>
        <v>0.027418999999999999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371</v>
      </c>
      <c r="AT421" s="217" t="s">
        <v>272</v>
      </c>
      <c r="AU421" s="217" t="s">
        <v>84</v>
      </c>
      <c r="AY421" s="19" t="s">
        <v>148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82</v>
      </c>
      <c r="BK421" s="218">
        <f>ROUND(I421*H421,2)</f>
        <v>0</v>
      </c>
      <c r="BL421" s="19" t="s">
        <v>271</v>
      </c>
      <c r="BM421" s="217" t="s">
        <v>672</v>
      </c>
    </row>
    <row r="422" s="2" customFormat="1">
      <c r="A422" s="40"/>
      <c r="B422" s="41"/>
      <c r="C422" s="42"/>
      <c r="D422" s="219" t="s">
        <v>158</v>
      </c>
      <c r="E422" s="42"/>
      <c r="F422" s="220" t="s">
        <v>671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158</v>
      </c>
      <c r="AU422" s="19" t="s">
        <v>84</v>
      </c>
    </row>
    <row r="423" s="14" customFormat="1">
      <c r="A423" s="14"/>
      <c r="B423" s="236"/>
      <c r="C423" s="237"/>
      <c r="D423" s="219" t="s">
        <v>162</v>
      </c>
      <c r="E423" s="237"/>
      <c r="F423" s="239" t="s">
        <v>673</v>
      </c>
      <c r="G423" s="237"/>
      <c r="H423" s="240">
        <v>3.9169999999999998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6" t="s">
        <v>162</v>
      </c>
      <c r="AU423" s="246" t="s">
        <v>84</v>
      </c>
      <c r="AV423" s="14" t="s">
        <v>84</v>
      </c>
      <c r="AW423" s="14" t="s">
        <v>4</v>
      </c>
      <c r="AX423" s="14" t="s">
        <v>82</v>
      </c>
      <c r="AY423" s="246" t="s">
        <v>148</v>
      </c>
    </row>
    <row r="424" s="2" customFormat="1" ht="24.15" customHeight="1">
      <c r="A424" s="40"/>
      <c r="B424" s="41"/>
      <c r="C424" s="206" t="s">
        <v>674</v>
      </c>
      <c r="D424" s="206" t="s">
        <v>151</v>
      </c>
      <c r="E424" s="207" t="s">
        <v>675</v>
      </c>
      <c r="F424" s="208" t="s">
        <v>676</v>
      </c>
      <c r="G424" s="209" t="s">
        <v>175</v>
      </c>
      <c r="H424" s="210">
        <v>56.899999999999999</v>
      </c>
      <c r="I424" s="211"/>
      <c r="J424" s="212">
        <f>ROUND(I424*H424,2)</f>
        <v>0</v>
      </c>
      <c r="K424" s="208" t="s">
        <v>19</v>
      </c>
      <c r="L424" s="46"/>
      <c r="M424" s="213" t="s">
        <v>19</v>
      </c>
      <c r="N424" s="214" t="s">
        <v>45</v>
      </c>
      <c r="O424" s="86"/>
      <c r="P424" s="215">
        <f>O424*H424</f>
        <v>0</v>
      </c>
      <c r="Q424" s="215">
        <v>0.00125</v>
      </c>
      <c r="R424" s="215">
        <f>Q424*H424</f>
        <v>0.071124999999999994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271</v>
      </c>
      <c r="AT424" s="217" t="s">
        <v>151</v>
      </c>
      <c r="AU424" s="217" t="s">
        <v>84</v>
      </c>
      <c r="AY424" s="19" t="s">
        <v>148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82</v>
      </c>
      <c r="BK424" s="218">
        <f>ROUND(I424*H424,2)</f>
        <v>0</v>
      </c>
      <c r="BL424" s="19" t="s">
        <v>271</v>
      </c>
      <c r="BM424" s="217" t="s">
        <v>677</v>
      </c>
    </row>
    <row r="425" s="2" customFormat="1">
      <c r="A425" s="40"/>
      <c r="B425" s="41"/>
      <c r="C425" s="42"/>
      <c r="D425" s="219" t="s">
        <v>158</v>
      </c>
      <c r="E425" s="42"/>
      <c r="F425" s="220" t="s">
        <v>676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158</v>
      </c>
      <c r="AU425" s="19" t="s">
        <v>84</v>
      </c>
    </row>
    <row r="426" s="13" customFormat="1">
      <c r="A426" s="13"/>
      <c r="B426" s="226"/>
      <c r="C426" s="227"/>
      <c r="D426" s="219" t="s">
        <v>162</v>
      </c>
      <c r="E426" s="228" t="s">
        <v>19</v>
      </c>
      <c r="F426" s="229" t="s">
        <v>678</v>
      </c>
      <c r="G426" s="227"/>
      <c r="H426" s="228" t="s">
        <v>19</v>
      </c>
      <c r="I426" s="230"/>
      <c r="J426" s="227"/>
      <c r="K426" s="227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162</v>
      </c>
      <c r="AU426" s="235" t="s">
        <v>84</v>
      </c>
      <c r="AV426" s="13" t="s">
        <v>82</v>
      </c>
      <c r="AW426" s="13" t="s">
        <v>33</v>
      </c>
      <c r="AX426" s="13" t="s">
        <v>74</v>
      </c>
      <c r="AY426" s="235" t="s">
        <v>148</v>
      </c>
    </row>
    <row r="427" s="14" customFormat="1">
      <c r="A427" s="14"/>
      <c r="B427" s="236"/>
      <c r="C427" s="237"/>
      <c r="D427" s="219" t="s">
        <v>162</v>
      </c>
      <c r="E427" s="238" t="s">
        <v>19</v>
      </c>
      <c r="F427" s="239" t="s">
        <v>251</v>
      </c>
      <c r="G427" s="237"/>
      <c r="H427" s="240">
        <v>20.489999999999998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6" t="s">
        <v>162</v>
      </c>
      <c r="AU427" s="246" t="s">
        <v>84</v>
      </c>
      <c r="AV427" s="14" t="s">
        <v>84</v>
      </c>
      <c r="AW427" s="14" t="s">
        <v>33</v>
      </c>
      <c r="AX427" s="14" t="s">
        <v>74</v>
      </c>
      <c r="AY427" s="246" t="s">
        <v>148</v>
      </c>
    </row>
    <row r="428" s="14" customFormat="1">
      <c r="A428" s="14"/>
      <c r="B428" s="236"/>
      <c r="C428" s="237"/>
      <c r="D428" s="219" t="s">
        <v>162</v>
      </c>
      <c r="E428" s="238" t="s">
        <v>19</v>
      </c>
      <c r="F428" s="239" t="s">
        <v>254</v>
      </c>
      <c r="G428" s="237"/>
      <c r="H428" s="240">
        <v>25.98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162</v>
      </c>
      <c r="AU428" s="246" t="s">
        <v>84</v>
      </c>
      <c r="AV428" s="14" t="s">
        <v>84</v>
      </c>
      <c r="AW428" s="14" t="s">
        <v>33</v>
      </c>
      <c r="AX428" s="14" t="s">
        <v>74</v>
      </c>
      <c r="AY428" s="246" t="s">
        <v>148</v>
      </c>
    </row>
    <row r="429" s="14" customFormat="1">
      <c r="A429" s="14"/>
      <c r="B429" s="236"/>
      <c r="C429" s="237"/>
      <c r="D429" s="219" t="s">
        <v>162</v>
      </c>
      <c r="E429" s="238" t="s">
        <v>19</v>
      </c>
      <c r="F429" s="239" t="s">
        <v>262</v>
      </c>
      <c r="G429" s="237"/>
      <c r="H429" s="240">
        <v>6.6100000000000003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6" t="s">
        <v>162</v>
      </c>
      <c r="AU429" s="246" t="s">
        <v>84</v>
      </c>
      <c r="AV429" s="14" t="s">
        <v>84</v>
      </c>
      <c r="AW429" s="14" t="s">
        <v>33</v>
      </c>
      <c r="AX429" s="14" t="s">
        <v>74</v>
      </c>
      <c r="AY429" s="246" t="s">
        <v>148</v>
      </c>
    </row>
    <row r="430" s="14" customFormat="1">
      <c r="A430" s="14"/>
      <c r="B430" s="236"/>
      <c r="C430" s="237"/>
      <c r="D430" s="219" t="s">
        <v>162</v>
      </c>
      <c r="E430" s="238" t="s">
        <v>19</v>
      </c>
      <c r="F430" s="239" t="s">
        <v>263</v>
      </c>
      <c r="G430" s="237"/>
      <c r="H430" s="240">
        <v>3.8199999999999998</v>
      </c>
      <c r="I430" s="241"/>
      <c r="J430" s="237"/>
      <c r="K430" s="237"/>
      <c r="L430" s="242"/>
      <c r="M430" s="243"/>
      <c r="N430" s="244"/>
      <c r="O430" s="244"/>
      <c r="P430" s="244"/>
      <c r="Q430" s="244"/>
      <c r="R430" s="244"/>
      <c r="S430" s="244"/>
      <c r="T430" s="24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6" t="s">
        <v>162</v>
      </c>
      <c r="AU430" s="246" t="s">
        <v>84</v>
      </c>
      <c r="AV430" s="14" t="s">
        <v>84</v>
      </c>
      <c r="AW430" s="14" t="s">
        <v>33</v>
      </c>
      <c r="AX430" s="14" t="s">
        <v>74</v>
      </c>
      <c r="AY430" s="246" t="s">
        <v>148</v>
      </c>
    </row>
    <row r="431" s="15" customFormat="1">
      <c r="A431" s="15"/>
      <c r="B431" s="247"/>
      <c r="C431" s="248"/>
      <c r="D431" s="219" t="s">
        <v>162</v>
      </c>
      <c r="E431" s="249" t="s">
        <v>19</v>
      </c>
      <c r="F431" s="250" t="s">
        <v>215</v>
      </c>
      <c r="G431" s="248"/>
      <c r="H431" s="251">
        <v>56.899999999999999</v>
      </c>
      <c r="I431" s="252"/>
      <c r="J431" s="248"/>
      <c r="K431" s="248"/>
      <c r="L431" s="253"/>
      <c r="M431" s="254"/>
      <c r="N431" s="255"/>
      <c r="O431" s="255"/>
      <c r="P431" s="255"/>
      <c r="Q431" s="255"/>
      <c r="R431" s="255"/>
      <c r="S431" s="255"/>
      <c r="T431" s="25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7" t="s">
        <v>162</v>
      </c>
      <c r="AU431" s="257" t="s">
        <v>84</v>
      </c>
      <c r="AV431" s="15" t="s">
        <v>156</v>
      </c>
      <c r="AW431" s="15" t="s">
        <v>33</v>
      </c>
      <c r="AX431" s="15" t="s">
        <v>82</v>
      </c>
      <c r="AY431" s="257" t="s">
        <v>148</v>
      </c>
    </row>
    <row r="432" s="2" customFormat="1" ht="24.15" customHeight="1">
      <c r="A432" s="40"/>
      <c r="B432" s="41"/>
      <c r="C432" s="258" t="s">
        <v>679</v>
      </c>
      <c r="D432" s="258" t="s">
        <v>272</v>
      </c>
      <c r="E432" s="259" t="s">
        <v>680</v>
      </c>
      <c r="F432" s="260" t="s">
        <v>681</v>
      </c>
      <c r="G432" s="261" t="s">
        <v>175</v>
      </c>
      <c r="H432" s="262">
        <v>59.744999999999997</v>
      </c>
      <c r="I432" s="263"/>
      <c r="J432" s="264">
        <f>ROUND(I432*H432,2)</f>
        <v>0</v>
      </c>
      <c r="K432" s="260" t="s">
        <v>19</v>
      </c>
      <c r="L432" s="265"/>
      <c r="M432" s="266" t="s">
        <v>19</v>
      </c>
      <c r="N432" s="267" t="s">
        <v>45</v>
      </c>
      <c r="O432" s="86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371</v>
      </c>
      <c r="AT432" s="217" t="s">
        <v>272</v>
      </c>
      <c r="AU432" s="217" t="s">
        <v>84</v>
      </c>
      <c r="AY432" s="19" t="s">
        <v>148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82</v>
      </c>
      <c r="BK432" s="218">
        <f>ROUND(I432*H432,2)</f>
        <v>0</v>
      </c>
      <c r="BL432" s="19" t="s">
        <v>271</v>
      </c>
      <c r="BM432" s="217" t="s">
        <v>682</v>
      </c>
    </row>
    <row r="433" s="2" customFormat="1">
      <c r="A433" s="40"/>
      <c r="B433" s="41"/>
      <c r="C433" s="42"/>
      <c r="D433" s="219" t="s">
        <v>158</v>
      </c>
      <c r="E433" s="42"/>
      <c r="F433" s="220" t="s">
        <v>681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158</v>
      </c>
      <c r="AU433" s="19" t="s">
        <v>84</v>
      </c>
    </row>
    <row r="434" s="14" customFormat="1">
      <c r="A434" s="14"/>
      <c r="B434" s="236"/>
      <c r="C434" s="237"/>
      <c r="D434" s="219" t="s">
        <v>162</v>
      </c>
      <c r="E434" s="237"/>
      <c r="F434" s="239" t="s">
        <v>683</v>
      </c>
      <c r="G434" s="237"/>
      <c r="H434" s="240">
        <v>59.744999999999997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6" t="s">
        <v>162</v>
      </c>
      <c r="AU434" s="246" t="s">
        <v>84</v>
      </c>
      <c r="AV434" s="14" t="s">
        <v>84</v>
      </c>
      <c r="AW434" s="14" t="s">
        <v>4</v>
      </c>
      <c r="AX434" s="14" t="s">
        <v>82</v>
      </c>
      <c r="AY434" s="246" t="s">
        <v>148</v>
      </c>
    </row>
    <row r="435" s="2" customFormat="1" ht="16.5" customHeight="1">
      <c r="A435" s="40"/>
      <c r="B435" s="41"/>
      <c r="C435" s="206" t="s">
        <v>684</v>
      </c>
      <c r="D435" s="206" t="s">
        <v>151</v>
      </c>
      <c r="E435" s="207" t="s">
        <v>685</v>
      </c>
      <c r="F435" s="208" t="s">
        <v>686</v>
      </c>
      <c r="G435" s="209" t="s">
        <v>175</v>
      </c>
      <c r="H435" s="210">
        <v>24</v>
      </c>
      <c r="I435" s="211"/>
      <c r="J435" s="212">
        <f>ROUND(I435*H435,2)</f>
        <v>0</v>
      </c>
      <c r="K435" s="208" t="s">
        <v>155</v>
      </c>
      <c r="L435" s="46"/>
      <c r="M435" s="213" t="s">
        <v>19</v>
      </c>
      <c r="N435" s="214" t="s">
        <v>45</v>
      </c>
      <c r="O435" s="86"/>
      <c r="P435" s="215">
        <f>O435*H435</f>
        <v>0</v>
      </c>
      <c r="Q435" s="215">
        <v>0</v>
      </c>
      <c r="R435" s="215">
        <f>Q435*H435</f>
        <v>0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271</v>
      </c>
      <c r="AT435" s="217" t="s">
        <v>151</v>
      </c>
      <c r="AU435" s="217" t="s">
        <v>84</v>
      </c>
      <c r="AY435" s="19" t="s">
        <v>148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82</v>
      </c>
      <c r="BK435" s="218">
        <f>ROUND(I435*H435,2)</f>
        <v>0</v>
      </c>
      <c r="BL435" s="19" t="s">
        <v>271</v>
      </c>
      <c r="BM435" s="217" t="s">
        <v>687</v>
      </c>
    </row>
    <row r="436" s="2" customFormat="1">
      <c r="A436" s="40"/>
      <c r="B436" s="41"/>
      <c r="C436" s="42"/>
      <c r="D436" s="219" t="s">
        <v>158</v>
      </c>
      <c r="E436" s="42"/>
      <c r="F436" s="220" t="s">
        <v>688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158</v>
      </c>
      <c r="AU436" s="19" t="s">
        <v>84</v>
      </c>
    </row>
    <row r="437" s="2" customFormat="1">
      <c r="A437" s="40"/>
      <c r="B437" s="41"/>
      <c r="C437" s="42"/>
      <c r="D437" s="224" t="s">
        <v>160</v>
      </c>
      <c r="E437" s="42"/>
      <c r="F437" s="225" t="s">
        <v>689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160</v>
      </c>
      <c r="AU437" s="19" t="s">
        <v>84</v>
      </c>
    </row>
    <row r="438" s="13" customFormat="1">
      <c r="A438" s="13"/>
      <c r="B438" s="226"/>
      <c r="C438" s="227"/>
      <c r="D438" s="219" t="s">
        <v>162</v>
      </c>
      <c r="E438" s="228" t="s">
        <v>19</v>
      </c>
      <c r="F438" s="229" t="s">
        <v>329</v>
      </c>
      <c r="G438" s="227"/>
      <c r="H438" s="228" t="s">
        <v>19</v>
      </c>
      <c r="I438" s="230"/>
      <c r="J438" s="227"/>
      <c r="K438" s="227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162</v>
      </c>
      <c r="AU438" s="235" t="s">
        <v>84</v>
      </c>
      <c r="AV438" s="13" t="s">
        <v>82</v>
      </c>
      <c r="AW438" s="13" t="s">
        <v>33</v>
      </c>
      <c r="AX438" s="13" t="s">
        <v>74</v>
      </c>
      <c r="AY438" s="235" t="s">
        <v>148</v>
      </c>
    </row>
    <row r="439" s="14" customFormat="1">
      <c r="A439" s="14"/>
      <c r="B439" s="236"/>
      <c r="C439" s="237"/>
      <c r="D439" s="219" t="s">
        <v>162</v>
      </c>
      <c r="E439" s="238" t="s">
        <v>19</v>
      </c>
      <c r="F439" s="239" t="s">
        <v>690</v>
      </c>
      <c r="G439" s="237"/>
      <c r="H439" s="240">
        <v>24</v>
      </c>
      <c r="I439" s="241"/>
      <c r="J439" s="237"/>
      <c r="K439" s="237"/>
      <c r="L439" s="242"/>
      <c r="M439" s="243"/>
      <c r="N439" s="244"/>
      <c r="O439" s="244"/>
      <c r="P439" s="244"/>
      <c r="Q439" s="244"/>
      <c r="R439" s="244"/>
      <c r="S439" s="244"/>
      <c r="T439" s="24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6" t="s">
        <v>162</v>
      </c>
      <c r="AU439" s="246" t="s">
        <v>84</v>
      </c>
      <c r="AV439" s="14" t="s">
        <v>84</v>
      </c>
      <c r="AW439" s="14" t="s">
        <v>33</v>
      </c>
      <c r="AX439" s="14" t="s">
        <v>82</v>
      </c>
      <c r="AY439" s="246" t="s">
        <v>148</v>
      </c>
    </row>
    <row r="440" s="2" customFormat="1" ht="16.5" customHeight="1">
      <c r="A440" s="40"/>
      <c r="B440" s="41"/>
      <c r="C440" s="206" t="s">
        <v>691</v>
      </c>
      <c r="D440" s="206" t="s">
        <v>151</v>
      </c>
      <c r="E440" s="207" t="s">
        <v>692</v>
      </c>
      <c r="F440" s="208" t="s">
        <v>693</v>
      </c>
      <c r="G440" s="209" t="s">
        <v>175</v>
      </c>
      <c r="H440" s="210">
        <v>12.52</v>
      </c>
      <c r="I440" s="211"/>
      <c r="J440" s="212">
        <f>ROUND(I440*H440,2)</f>
        <v>0</v>
      </c>
      <c r="K440" s="208" t="s">
        <v>155</v>
      </c>
      <c r="L440" s="46"/>
      <c r="M440" s="213" t="s">
        <v>19</v>
      </c>
      <c r="N440" s="214" t="s">
        <v>45</v>
      </c>
      <c r="O440" s="86"/>
      <c r="P440" s="215">
        <f>O440*H440</f>
        <v>0</v>
      </c>
      <c r="Q440" s="215">
        <v>0</v>
      </c>
      <c r="R440" s="215">
        <f>Q440*H440</f>
        <v>0</v>
      </c>
      <c r="S440" s="215">
        <v>0.010489999999999999</v>
      </c>
      <c r="T440" s="216">
        <f>S440*H440</f>
        <v>0.13133479999999997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271</v>
      </c>
      <c r="AT440" s="217" t="s">
        <v>151</v>
      </c>
      <c r="AU440" s="217" t="s">
        <v>84</v>
      </c>
      <c r="AY440" s="19" t="s">
        <v>148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82</v>
      </c>
      <c r="BK440" s="218">
        <f>ROUND(I440*H440,2)</f>
        <v>0</v>
      </c>
      <c r="BL440" s="19" t="s">
        <v>271</v>
      </c>
      <c r="BM440" s="217" t="s">
        <v>694</v>
      </c>
    </row>
    <row r="441" s="2" customFormat="1">
      <c r="A441" s="40"/>
      <c r="B441" s="41"/>
      <c r="C441" s="42"/>
      <c r="D441" s="219" t="s">
        <v>158</v>
      </c>
      <c r="E441" s="42"/>
      <c r="F441" s="220" t="s">
        <v>695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158</v>
      </c>
      <c r="AU441" s="19" t="s">
        <v>84</v>
      </c>
    </row>
    <row r="442" s="2" customFormat="1">
      <c r="A442" s="40"/>
      <c r="B442" s="41"/>
      <c r="C442" s="42"/>
      <c r="D442" s="224" t="s">
        <v>160</v>
      </c>
      <c r="E442" s="42"/>
      <c r="F442" s="225" t="s">
        <v>696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160</v>
      </c>
      <c r="AU442" s="19" t="s">
        <v>84</v>
      </c>
    </row>
    <row r="443" s="13" customFormat="1">
      <c r="A443" s="13"/>
      <c r="B443" s="226"/>
      <c r="C443" s="227"/>
      <c r="D443" s="219" t="s">
        <v>162</v>
      </c>
      <c r="E443" s="228" t="s">
        <v>19</v>
      </c>
      <c r="F443" s="229" t="s">
        <v>329</v>
      </c>
      <c r="G443" s="227"/>
      <c r="H443" s="228" t="s">
        <v>19</v>
      </c>
      <c r="I443" s="230"/>
      <c r="J443" s="227"/>
      <c r="K443" s="227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162</v>
      </c>
      <c r="AU443" s="235" t="s">
        <v>84</v>
      </c>
      <c r="AV443" s="13" t="s">
        <v>82</v>
      </c>
      <c r="AW443" s="13" t="s">
        <v>33</v>
      </c>
      <c r="AX443" s="13" t="s">
        <v>74</v>
      </c>
      <c r="AY443" s="235" t="s">
        <v>148</v>
      </c>
    </row>
    <row r="444" s="14" customFormat="1">
      <c r="A444" s="14"/>
      <c r="B444" s="236"/>
      <c r="C444" s="237"/>
      <c r="D444" s="219" t="s">
        <v>162</v>
      </c>
      <c r="E444" s="238" t="s">
        <v>19</v>
      </c>
      <c r="F444" s="239" t="s">
        <v>697</v>
      </c>
      <c r="G444" s="237"/>
      <c r="H444" s="240">
        <v>12.52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6" t="s">
        <v>162</v>
      </c>
      <c r="AU444" s="246" t="s">
        <v>84</v>
      </c>
      <c r="AV444" s="14" t="s">
        <v>84</v>
      </c>
      <c r="AW444" s="14" t="s">
        <v>33</v>
      </c>
      <c r="AX444" s="14" t="s">
        <v>82</v>
      </c>
      <c r="AY444" s="246" t="s">
        <v>148</v>
      </c>
    </row>
    <row r="445" s="2" customFormat="1" ht="16.5" customHeight="1">
      <c r="A445" s="40"/>
      <c r="B445" s="41"/>
      <c r="C445" s="206" t="s">
        <v>698</v>
      </c>
      <c r="D445" s="206" t="s">
        <v>151</v>
      </c>
      <c r="E445" s="207" t="s">
        <v>699</v>
      </c>
      <c r="F445" s="208" t="s">
        <v>700</v>
      </c>
      <c r="G445" s="209" t="s">
        <v>175</v>
      </c>
      <c r="H445" s="210">
        <v>24</v>
      </c>
      <c r="I445" s="211"/>
      <c r="J445" s="212">
        <f>ROUND(I445*H445,2)</f>
        <v>0</v>
      </c>
      <c r="K445" s="208" t="s">
        <v>155</v>
      </c>
      <c r="L445" s="46"/>
      <c r="M445" s="213" t="s">
        <v>19</v>
      </c>
      <c r="N445" s="214" t="s">
        <v>45</v>
      </c>
      <c r="O445" s="86"/>
      <c r="P445" s="215">
        <f>O445*H445</f>
        <v>0</v>
      </c>
      <c r="Q445" s="215">
        <v>0</v>
      </c>
      <c r="R445" s="215">
        <f>Q445*H445</f>
        <v>0</v>
      </c>
      <c r="S445" s="215">
        <v>0.0080000000000000002</v>
      </c>
      <c r="T445" s="216">
        <f>S445*H445</f>
        <v>0.192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271</v>
      </c>
      <c r="AT445" s="217" t="s">
        <v>151</v>
      </c>
      <c r="AU445" s="217" t="s">
        <v>84</v>
      </c>
      <c r="AY445" s="19" t="s">
        <v>148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82</v>
      </c>
      <c r="BK445" s="218">
        <f>ROUND(I445*H445,2)</f>
        <v>0</v>
      </c>
      <c r="BL445" s="19" t="s">
        <v>271</v>
      </c>
      <c r="BM445" s="217" t="s">
        <v>701</v>
      </c>
    </row>
    <row r="446" s="2" customFormat="1">
      <c r="A446" s="40"/>
      <c r="B446" s="41"/>
      <c r="C446" s="42"/>
      <c r="D446" s="219" t="s">
        <v>158</v>
      </c>
      <c r="E446" s="42"/>
      <c r="F446" s="220" t="s">
        <v>702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158</v>
      </c>
      <c r="AU446" s="19" t="s">
        <v>84</v>
      </c>
    </row>
    <row r="447" s="2" customFormat="1">
      <c r="A447" s="40"/>
      <c r="B447" s="41"/>
      <c r="C447" s="42"/>
      <c r="D447" s="224" t="s">
        <v>160</v>
      </c>
      <c r="E447" s="42"/>
      <c r="F447" s="225" t="s">
        <v>703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160</v>
      </c>
      <c r="AU447" s="19" t="s">
        <v>84</v>
      </c>
    </row>
    <row r="448" s="13" customFormat="1">
      <c r="A448" s="13"/>
      <c r="B448" s="226"/>
      <c r="C448" s="227"/>
      <c r="D448" s="219" t="s">
        <v>162</v>
      </c>
      <c r="E448" s="228" t="s">
        <v>19</v>
      </c>
      <c r="F448" s="229" t="s">
        <v>329</v>
      </c>
      <c r="G448" s="227"/>
      <c r="H448" s="228" t="s">
        <v>19</v>
      </c>
      <c r="I448" s="230"/>
      <c r="J448" s="227"/>
      <c r="K448" s="227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162</v>
      </c>
      <c r="AU448" s="235" t="s">
        <v>84</v>
      </c>
      <c r="AV448" s="13" t="s">
        <v>82</v>
      </c>
      <c r="AW448" s="13" t="s">
        <v>33</v>
      </c>
      <c r="AX448" s="13" t="s">
        <v>74</v>
      </c>
      <c r="AY448" s="235" t="s">
        <v>148</v>
      </c>
    </row>
    <row r="449" s="14" customFormat="1">
      <c r="A449" s="14"/>
      <c r="B449" s="236"/>
      <c r="C449" s="237"/>
      <c r="D449" s="219" t="s">
        <v>162</v>
      </c>
      <c r="E449" s="238" t="s">
        <v>19</v>
      </c>
      <c r="F449" s="239" t="s">
        <v>690</v>
      </c>
      <c r="G449" s="237"/>
      <c r="H449" s="240">
        <v>24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162</v>
      </c>
      <c r="AU449" s="246" t="s">
        <v>84</v>
      </c>
      <c r="AV449" s="14" t="s">
        <v>84</v>
      </c>
      <c r="AW449" s="14" t="s">
        <v>33</v>
      </c>
      <c r="AX449" s="14" t="s">
        <v>82</v>
      </c>
      <c r="AY449" s="246" t="s">
        <v>148</v>
      </c>
    </row>
    <row r="450" s="2" customFormat="1" ht="21.75" customHeight="1">
      <c r="A450" s="40"/>
      <c r="B450" s="41"/>
      <c r="C450" s="206" t="s">
        <v>704</v>
      </c>
      <c r="D450" s="206" t="s">
        <v>151</v>
      </c>
      <c r="E450" s="207" t="s">
        <v>705</v>
      </c>
      <c r="F450" s="208" t="s">
        <v>706</v>
      </c>
      <c r="G450" s="209" t="s">
        <v>434</v>
      </c>
      <c r="H450" s="268"/>
      <c r="I450" s="211"/>
      <c r="J450" s="212">
        <f>ROUND(I450*H450,2)</f>
        <v>0</v>
      </c>
      <c r="K450" s="208" t="s">
        <v>155</v>
      </c>
      <c r="L450" s="46"/>
      <c r="M450" s="213" t="s">
        <v>19</v>
      </c>
      <c r="N450" s="214" t="s">
        <v>45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271</v>
      </c>
      <c r="AT450" s="217" t="s">
        <v>151</v>
      </c>
      <c r="AU450" s="217" t="s">
        <v>84</v>
      </c>
      <c r="AY450" s="19" t="s">
        <v>148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82</v>
      </c>
      <c r="BK450" s="218">
        <f>ROUND(I450*H450,2)</f>
        <v>0</v>
      </c>
      <c r="BL450" s="19" t="s">
        <v>271</v>
      </c>
      <c r="BM450" s="217" t="s">
        <v>707</v>
      </c>
    </row>
    <row r="451" s="2" customFormat="1">
      <c r="A451" s="40"/>
      <c r="B451" s="41"/>
      <c r="C451" s="42"/>
      <c r="D451" s="219" t="s">
        <v>158</v>
      </c>
      <c r="E451" s="42"/>
      <c r="F451" s="220" t="s">
        <v>708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158</v>
      </c>
      <c r="AU451" s="19" t="s">
        <v>84</v>
      </c>
    </row>
    <row r="452" s="2" customFormat="1">
      <c r="A452" s="40"/>
      <c r="B452" s="41"/>
      <c r="C452" s="42"/>
      <c r="D452" s="224" t="s">
        <v>160</v>
      </c>
      <c r="E452" s="42"/>
      <c r="F452" s="225" t="s">
        <v>709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160</v>
      </c>
      <c r="AU452" s="19" t="s">
        <v>84</v>
      </c>
    </row>
    <row r="453" s="12" customFormat="1" ht="22.8" customHeight="1">
      <c r="A453" s="12"/>
      <c r="B453" s="190"/>
      <c r="C453" s="191"/>
      <c r="D453" s="192" t="s">
        <v>73</v>
      </c>
      <c r="E453" s="204" t="s">
        <v>710</v>
      </c>
      <c r="F453" s="204" t="s">
        <v>711</v>
      </c>
      <c r="G453" s="191"/>
      <c r="H453" s="191"/>
      <c r="I453" s="194"/>
      <c r="J453" s="205">
        <f>BK453</f>
        <v>0</v>
      </c>
      <c r="K453" s="191"/>
      <c r="L453" s="196"/>
      <c r="M453" s="197"/>
      <c r="N453" s="198"/>
      <c r="O453" s="198"/>
      <c r="P453" s="199">
        <f>SUM(P454:P580)</f>
        <v>0</v>
      </c>
      <c r="Q453" s="198"/>
      <c r="R453" s="199">
        <f>SUM(R454:R580)</f>
        <v>0.21229199999999998</v>
      </c>
      <c r="S453" s="198"/>
      <c r="T453" s="200">
        <f>SUM(T454:T580)</f>
        <v>0.1268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1" t="s">
        <v>84</v>
      </c>
      <c r="AT453" s="202" t="s">
        <v>73</v>
      </c>
      <c r="AU453" s="202" t="s">
        <v>82</v>
      </c>
      <c r="AY453" s="201" t="s">
        <v>148</v>
      </c>
      <c r="BK453" s="203">
        <f>SUM(BK454:BK580)</f>
        <v>0</v>
      </c>
    </row>
    <row r="454" s="2" customFormat="1" ht="16.5" customHeight="1">
      <c r="A454" s="40"/>
      <c r="B454" s="41"/>
      <c r="C454" s="206" t="s">
        <v>712</v>
      </c>
      <c r="D454" s="206" t="s">
        <v>151</v>
      </c>
      <c r="E454" s="207" t="s">
        <v>713</v>
      </c>
      <c r="F454" s="208" t="s">
        <v>714</v>
      </c>
      <c r="G454" s="209" t="s">
        <v>189</v>
      </c>
      <c r="H454" s="210">
        <v>3</v>
      </c>
      <c r="I454" s="211"/>
      <c r="J454" s="212">
        <f>ROUND(I454*H454,2)</f>
        <v>0</v>
      </c>
      <c r="K454" s="208" t="s">
        <v>155</v>
      </c>
      <c r="L454" s="46"/>
      <c r="M454" s="213" t="s">
        <v>19</v>
      </c>
      <c r="N454" s="214" t="s">
        <v>45</v>
      </c>
      <c r="O454" s="86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271</v>
      </c>
      <c r="AT454" s="217" t="s">
        <v>151</v>
      </c>
      <c r="AU454" s="217" t="s">
        <v>84</v>
      </c>
      <c r="AY454" s="19" t="s">
        <v>148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82</v>
      </c>
      <c r="BK454" s="218">
        <f>ROUND(I454*H454,2)</f>
        <v>0</v>
      </c>
      <c r="BL454" s="19" t="s">
        <v>271</v>
      </c>
      <c r="BM454" s="217" t="s">
        <v>715</v>
      </c>
    </row>
    <row r="455" s="2" customFormat="1">
      <c r="A455" s="40"/>
      <c r="B455" s="41"/>
      <c r="C455" s="42"/>
      <c r="D455" s="219" t="s">
        <v>158</v>
      </c>
      <c r="E455" s="42"/>
      <c r="F455" s="220" t="s">
        <v>716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158</v>
      </c>
      <c r="AU455" s="19" t="s">
        <v>84</v>
      </c>
    </row>
    <row r="456" s="2" customFormat="1">
      <c r="A456" s="40"/>
      <c r="B456" s="41"/>
      <c r="C456" s="42"/>
      <c r="D456" s="224" t="s">
        <v>160</v>
      </c>
      <c r="E456" s="42"/>
      <c r="F456" s="225" t="s">
        <v>717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160</v>
      </c>
      <c r="AU456" s="19" t="s">
        <v>84</v>
      </c>
    </row>
    <row r="457" s="2" customFormat="1" ht="16.5" customHeight="1">
      <c r="A457" s="40"/>
      <c r="B457" s="41"/>
      <c r="C457" s="258" t="s">
        <v>718</v>
      </c>
      <c r="D457" s="258" t="s">
        <v>272</v>
      </c>
      <c r="E457" s="259" t="s">
        <v>719</v>
      </c>
      <c r="F457" s="260" t="s">
        <v>720</v>
      </c>
      <c r="G457" s="261" t="s">
        <v>721</v>
      </c>
      <c r="H457" s="262">
        <v>3</v>
      </c>
      <c r="I457" s="263"/>
      <c r="J457" s="264">
        <f>ROUND(I457*H457,2)</f>
        <v>0</v>
      </c>
      <c r="K457" s="260" t="s">
        <v>19</v>
      </c>
      <c r="L457" s="265"/>
      <c r="M457" s="266" t="s">
        <v>19</v>
      </c>
      <c r="N457" s="267" t="s">
        <v>45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371</v>
      </c>
      <c r="AT457" s="217" t="s">
        <v>272</v>
      </c>
      <c r="AU457" s="217" t="s">
        <v>84</v>
      </c>
      <c r="AY457" s="19" t="s">
        <v>148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82</v>
      </c>
      <c r="BK457" s="218">
        <f>ROUND(I457*H457,2)</f>
        <v>0</v>
      </c>
      <c r="BL457" s="19" t="s">
        <v>271</v>
      </c>
      <c r="BM457" s="217" t="s">
        <v>722</v>
      </c>
    </row>
    <row r="458" s="2" customFormat="1">
      <c r="A458" s="40"/>
      <c r="B458" s="41"/>
      <c r="C458" s="42"/>
      <c r="D458" s="219" t="s">
        <v>158</v>
      </c>
      <c r="E458" s="42"/>
      <c r="F458" s="220" t="s">
        <v>720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158</v>
      </c>
      <c r="AU458" s="19" t="s">
        <v>84</v>
      </c>
    </row>
    <row r="459" s="2" customFormat="1" ht="16.5" customHeight="1">
      <c r="A459" s="40"/>
      <c r="B459" s="41"/>
      <c r="C459" s="206" t="s">
        <v>723</v>
      </c>
      <c r="D459" s="206" t="s">
        <v>151</v>
      </c>
      <c r="E459" s="207" t="s">
        <v>724</v>
      </c>
      <c r="F459" s="208" t="s">
        <v>725</v>
      </c>
      <c r="G459" s="209" t="s">
        <v>189</v>
      </c>
      <c r="H459" s="210">
        <v>2</v>
      </c>
      <c r="I459" s="211"/>
      <c r="J459" s="212">
        <f>ROUND(I459*H459,2)</f>
        <v>0</v>
      </c>
      <c r="K459" s="208" t="s">
        <v>155</v>
      </c>
      <c r="L459" s="46"/>
      <c r="M459" s="213" t="s">
        <v>19</v>
      </c>
      <c r="N459" s="214" t="s">
        <v>45</v>
      </c>
      <c r="O459" s="86"/>
      <c r="P459" s="215">
        <f>O459*H459</f>
        <v>0</v>
      </c>
      <c r="Q459" s="215">
        <v>0</v>
      </c>
      <c r="R459" s="215">
        <f>Q459*H459</f>
        <v>0</v>
      </c>
      <c r="S459" s="215">
        <v>0.001</v>
      </c>
      <c r="T459" s="216">
        <f>S459*H459</f>
        <v>0.002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271</v>
      </c>
      <c r="AT459" s="217" t="s">
        <v>151</v>
      </c>
      <c r="AU459" s="217" t="s">
        <v>84</v>
      </c>
      <c r="AY459" s="19" t="s">
        <v>148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82</v>
      </c>
      <c r="BK459" s="218">
        <f>ROUND(I459*H459,2)</f>
        <v>0</v>
      </c>
      <c r="BL459" s="19" t="s">
        <v>271</v>
      </c>
      <c r="BM459" s="217" t="s">
        <v>726</v>
      </c>
    </row>
    <row r="460" s="2" customFormat="1">
      <c r="A460" s="40"/>
      <c r="B460" s="41"/>
      <c r="C460" s="42"/>
      <c r="D460" s="219" t="s">
        <v>158</v>
      </c>
      <c r="E460" s="42"/>
      <c r="F460" s="220" t="s">
        <v>727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158</v>
      </c>
      <c r="AU460" s="19" t="s">
        <v>84</v>
      </c>
    </row>
    <row r="461" s="2" customFormat="1">
      <c r="A461" s="40"/>
      <c r="B461" s="41"/>
      <c r="C461" s="42"/>
      <c r="D461" s="224" t="s">
        <v>160</v>
      </c>
      <c r="E461" s="42"/>
      <c r="F461" s="225" t="s">
        <v>728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160</v>
      </c>
      <c r="AU461" s="19" t="s">
        <v>84</v>
      </c>
    </row>
    <row r="462" s="13" customFormat="1">
      <c r="A462" s="13"/>
      <c r="B462" s="226"/>
      <c r="C462" s="227"/>
      <c r="D462" s="219" t="s">
        <v>162</v>
      </c>
      <c r="E462" s="228" t="s">
        <v>19</v>
      </c>
      <c r="F462" s="229" t="s">
        <v>329</v>
      </c>
      <c r="G462" s="227"/>
      <c r="H462" s="228" t="s">
        <v>19</v>
      </c>
      <c r="I462" s="230"/>
      <c r="J462" s="227"/>
      <c r="K462" s="227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162</v>
      </c>
      <c r="AU462" s="235" t="s">
        <v>84</v>
      </c>
      <c r="AV462" s="13" t="s">
        <v>82</v>
      </c>
      <c r="AW462" s="13" t="s">
        <v>33</v>
      </c>
      <c r="AX462" s="13" t="s">
        <v>74</v>
      </c>
      <c r="AY462" s="235" t="s">
        <v>148</v>
      </c>
    </row>
    <row r="463" s="14" customFormat="1">
      <c r="A463" s="14"/>
      <c r="B463" s="236"/>
      <c r="C463" s="237"/>
      <c r="D463" s="219" t="s">
        <v>162</v>
      </c>
      <c r="E463" s="238" t="s">
        <v>19</v>
      </c>
      <c r="F463" s="239" t="s">
        <v>729</v>
      </c>
      <c r="G463" s="237"/>
      <c r="H463" s="240">
        <v>2</v>
      </c>
      <c r="I463" s="241"/>
      <c r="J463" s="237"/>
      <c r="K463" s="237"/>
      <c r="L463" s="242"/>
      <c r="M463" s="243"/>
      <c r="N463" s="244"/>
      <c r="O463" s="244"/>
      <c r="P463" s="244"/>
      <c r="Q463" s="244"/>
      <c r="R463" s="244"/>
      <c r="S463" s="244"/>
      <c r="T463" s="24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6" t="s">
        <v>162</v>
      </c>
      <c r="AU463" s="246" t="s">
        <v>84</v>
      </c>
      <c r="AV463" s="14" t="s">
        <v>84</v>
      </c>
      <c r="AW463" s="14" t="s">
        <v>33</v>
      </c>
      <c r="AX463" s="14" t="s">
        <v>82</v>
      </c>
      <c r="AY463" s="246" t="s">
        <v>148</v>
      </c>
    </row>
    <row r="464" s="2" customFormat="1" ht="16.5" customHeight="1">
      <c r="A464" s="40"/>
      <c r="B464" s="41"/>
      <c r="C464" s="206" t="s">
        <v>730</v>
      </c>
      <c r="D464" s="206" t="s">
        <v>151</v>
      </c>
      <c r="E464" s="207" t="s">
        <v>731</v>
      </c>
      <c r="F464" s="208" t="s">
        <v>732</v>
      </c>
      <c r="G464" s="209" t="s">
        <v>189</v>
      </c>
      <c r="H464" s="210">
        <v>4</v>
      </c>
      <c r="I464" s="211"/>
      <c r="J464" s="212">
        <f>ROUND(I464*H464,2)</f>
        <v>0</v>
      </c>
      <c r="K464" s="208" t="s">
        <v>155</v>
      </c>
      <c r="L464" s="46"/>
      <c r="M464" s="213" t="s">
        <v>19</v>
      </c>
      <c r="N464" s="214" t="s">
        <v>45</v>
      </c>
      <c r="O464" s="86"/>
      <c r="P464" s="215">
        <f>O464*H464</f>
        <v>0</v>
      </c>
      <c r="Q464" s="215">
        <v>0</v>
      </c>
      <c r="R464" s="215">
        <f>Q464*H464</f>
        <v>0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271</v>
      </c>
      <c r="AT464" s="217" t="s">
        <v>151</v>
      </c>
      <c r="AU464" s="217" t="s">
        <v>84</v>
      </c>
      <c r="AY464" s="19" t="s">
        <v>148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82</v>
      </c>
      <c r="BK464" s="218">
        <f>ROUND(I464*H464,2)</f>
        <v>0</v>
      </c>
      <c r="BL464" s="19" t="s">
        <v>271</v>
      </c>
      <c r="BM464" s="217" t="s">
        <v>733</v>
      </c>
    </row>
    <row r="465" s="2" customFormat="1">
      <c r="A465" s="40"/>
      <c r="B465" s="41"/>
      <c r="C465" s="42"/>
      <c r="D465" s="219" t="s">
        <v>158</v>
      </c>
      <c r="E465" s="42"/>
      <c r="F465" s="220" t="s">
        <v>734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158</v>
      </c>
      <c r="AU465" s="19" t="s">
        <v>84</v>
      </c>
    </row>
    <row r="466" s="2" customFormat="1">
      <c r="A466" s="40"/>
      <c r="B466" s="41"/>
      <c r="C466" s="42"/>
      <c r="D466" s="224" t="s">
        <v>160</v>
      </c>
      <c r="E466" s="42"/>
      <c r="F466" s="225" t="s">
        <v>735</v>
      </c>
      <c r="G466" s="42"/>
      <c r="H466" s="42"/>
      <c r="I466" s="221"/>
      <c r="J466" s="42"/>
      <c r="K466" s="42"/>
      <c r="L466" s="46"/>
      <c r="M466" s="222"/>
      <c r="N466" s="22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160</v>
      </c>
      <c r="AU466" s="19" t="s">
        <v>84</v>
      </c>
    </row>
    <row r="467" s="14" customFormat="1">
      <c r="A467" s="14"/>
      <c r="B467" s="236"/>
      <c r="C467" s="237"/>
      <c r="D467" s="219" t="s">
        <v>162</v>
      </c>
      <c r="E467" s="238" t="s">
        <v>19</v>
      </c>
      <c r="F467" s="239" t="s">
        <v>736</v>
      </c>
      <c r="G467" s="237"/>
      <c r="H467" s="240">
        <v>4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6" t="s">
        <v>162</v>
      </c>
      <c r="AU467" s="246" t="s">
        <v>84</v>
      </c>
      <c r="AV467" s="14" t="s">
        <v>84</v>
      </c>
      <c r="AW467" s="14" t="s">
        <v>33</v>
      </c>
      <c r="AX467" s="14" t="s">
        <v>82</v>
      </c>
      <c r="AY467" s="246" t="s">
        <v>148</v>
      </c>
    </row>
    <row r="468" s="2" customFormat="1" ht="16.5" customHeight="1">
      <c r="A468" s="40"/>
      <c r="B468" s="41"/>
      <c r="C468" s="258" t="s">
        <v>737</v>
      </c>
      <c r="D468" s="258" t="s">
        <v>272</v>
      </c>
      <c r="E468" s="259" t="s">
        <v>738</v>
      </c>
      <c r="F468" s="260" t="s">
        <v>739</v>
      </c>
      <c r="G468" s="261" t="s">
        <v>189</v>
      </c>
      <c r="H468" s="262">
        <v>2</v>
      </c>
      <c r="I468" s="263"/>
      <c r="J468" s="264">
        <f>ROUND(I468*H468,2)</f>
        <v>0</v>
      </c>
      <c r="K468" s="260" t="s">
        <v>19</v>
      </c>
      <c r="L468" s="265"/>
      <c r="M468" s="266" t="s">
        <v>19</v>
      </c>
      <c r="N468" s="267" t="s">
        <v>45</v>
      </c>
      <c r="O468" s="86"/>
      <c r="P468" s="215">
        <f>O468*H468</f>
        <v>0</v>
      </c>
      <c r="Q468" s="215">
        <v>0.014500000000000001</v>
      </c>
      <c r="R468" s="215">
        <f>Q468*H468</f>
        <v>0.029000000000000001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371</v>
      </c>
      <c r="AT468" s="217" t="s">
        <v>272</v>
      </c>
      <c r="AU468" s="217" t="s">
        <v>84</v>
      </c>
      <c r="AY468" s="19" t="s">
        <v>148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82</v>
      </c>
      <c r="BK468" s="218">
        <f>ROUND(I468*H468,2)</f>
        <v>0</v>
      </c>
      <c r="BL468" s="19" t="s">
        <v>271</v>
      </c>
      <c r="BM468" s="217" t="s">
        <v>740</v>
      </c>
    </row>
    <row r="469" s="2" customFormat="1">
      <c r="A469" s="40"/>
      <c r="B469" s="41"/>
      <c r="C469" s="42"/>
      <c r="D469" s="219" t="s">
        <v>158</v>
      </c>
      <c r="E469" s="42"/>
      <c r="F469" s="220" t="s">
        <v>739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158</v>
      </c>
      <c r="AU469" s="19" t="s">
        <v>84</v>
      </c>
    </row>
    <row r="470" s="2" customFormat="1" ht="16.5" customHeight="1">
      <c r="A470" s="40"/>
      <c r="B470" s="41"/>
      <c r="C470" s="258" t="s">
        <v>741</v>
      </c>
      <c r="D470" s="258" t="s">
        <v>272</v>
      </c>
      <c r="E470" s="259" t="s">
        <v>742</v>
      </c>
      <c r="F470" s="260" t="s">
        <v>743</v>
      </c>
      <c r="G470" s="261" t="s">
        <v>189</v>
      </c>
      <c r="H470" s="262">
        <v>2</v>
      </c>
      <c r="I470" s="263"/>
      <c r="J470" s="264">
        <f>ROUND(I470*H470,2)</f>
        <v>0</v>
      </c>
      <c r="K470" s="260" t="s">
        <v>19</v>
      </c>
      <c r="L470" s="265"/>
      <c r="M470" s="266" t="s">
        <v>19</v>
      </c>
      <c r="N470" s="267" t="s">
        <v>45</v>
      </c>
      <c r="O470" s="86"/>
      <c r="P470" s="215">
        <f>O470*H470</f>
        <v>0</v>
      </c>
      <c r="Q470" s="215">
        <v>0.014500000000000001</v>
      </c>
      <c r="R470" s="215">
        <f>Q470*H470</f>
        <v>0.029000000000000001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371</v>
      </c>
      <c r="AT470" s="217" t="s">
        <v>272</v>
      </c>
      <c r="AU470" s="217" t="s">
        <v>84</v>
      </c>
      <c r="AY470" s="19" t="s">
        <v>148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82</v>
      </c>
      <c r="BK470" s="218">
        <f>ROUND(I470*H470,2)</f>
        <v>0</v>
      </c>
      <c r="BL470" s="19" t="s">
        <v>271</v>
      </c>
      <c r="BM470" s="217" t="s">
        <v>744</v>
      </c>
    </row>
    <row r="471" s="2" customFormat="1">
      <c r="A471" s="40"/>
      <c r="B471" s="41"/>
      <c r="C471" s="42"/>
      <c r="D471" s="219" t="s">
        <v>158</v>
      </c>
      <c r="E471" s="42"/>
      <c r="F471" s="220" t="s">
        <v>743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158</v>
      </c>
      <c r="AU471" s="19" t="s">
        <v>84</v>
      </c>
    </row>
    <row r="472" s="2" customFormat="1" ht="16.5" customHeight="1">
      <c r="A472" s="40"/>
      <c r="B472" s="41"/>
      <c r="C472" s="206" t="s">
        <v>745</v>
      </c>
      <c r="D472" s="206" t="s">
        <v>151</v>
      </c>
      <c r="E472" s="207" t="s">
        <v>746</v>
      </c>
      <c r="F472" s="208" t="s">
        <v>747</v>
      </c>
      <c r="G472" s="209" t="s">
        <v>189</v>
      </c>
      <c r="H472" s="210">
        <v>1</v>
      </c>
      <c r="I472" s="211"/>
      <c r="J472" s="212">
        <f>ROUND(I472*H472,2)</f>
        <v>0</v>
      </c>
      <c r="K472" s="208" t="s">
        <v>155</v>
      </c>
      <c r="L472" s="46"/>
      <c r="M472" s="213" t="s">
        <v>19</v>
      </c>
      <c r="N472" s="214" t="s">
        <v>45</v>
      </c>
      <c r="O472" s="86"/>
      <c r="P472" s="215">
        <f>O472*H472</f>
        <v>0</v>
      </c>
      <c r="Q472" s="215">
        <v>0</v>
      </c>
      <c r="R472" s="215">
        <f>Q472*H472</f>
        <v>0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271</v>
      </c>
      <c r="AT472" s="217" t="s">
        <v>151</v>
      </c>
      <c r="AU472" s="217" t="s">
        <v>84</v>
      </c>
      <c r="AY472" s="19" t="s">
        <v>148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82</v>
      </c>
      <c r="BK472" s="218">
        <f>ROUND(I472*H472,2)</f>
        <v>0</v>
      </c>
      <c r="BL472" s="19" t="s">
        <v>271</v>
      </c>
      <c r="BM472" s="217" t="s">
        <v>748</v>
      </c>
    </row>
    <row r="473" s="2" customFormat="1">
      <c r="A473" s="40"/>
      <c r="B473" s="41"/>
      <c r="C473" s="42"/>
      <c r="D473" s="219" t="s">
        <v>158</v>
      </c>
      <c r="E473" s="42"/>
      <c r="F473" s="220" t="s">
        <v>749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158</v>
      </c>
      <c r="AU473" s="19" t="s">
        <v>84</v>
      </c>
    </row>
    <row r="474" s="2" customFormat="1">
      <c r="A474" s="40"/>
      <c r="B474" s="41"/>
      <c r="C474" s="42"/>
      <c r="D474" s="224" t="s">
        <v>160</v>
      </c>
      <c r="E474" s="42"/>
      <c r="F474" s="225" t="s">
        <v>750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160</v>
      </c>
      <c r="AU474" s="19" t="s">
        <v>84</v>
      </c>
    </row>
    <row r="475" s="2" customFormat="1" ht="16.5" customHeight="1">
      <c r="A475" s="40"/>
      <c r="B475" s="41"/>
      <c r="C475" s="258" t="s">
        <v>751</v>
      </c>
      <c r="D475" s="258" t="s">
        <v>272</v>
      </c>
      <c r="E475" s="259" t="s">
        <v>752</v>
      </c>
      <c r="F475" s="260" t="s">
        <v>753</v>
      </c>
      <c r="G475" s="261" t="s">
        <v>189</v>
      </c>
      <c r="H475" s="262">
        <v>2</v>
      </c>
      <c r="I475" s="263"/>
      <c r="J475" s="264">
        <f>ROUND(I475*H475,2)</f>
        <v>0</v>
      </c>
      <c r="K475" s="260" t="s">
        <v>19</v>
      </c>
      <c r="L475" s="265"/>
      <c r="M475" s="266" t="s">
        <v>19</v>
      </c>
      <c r="N475" s="267" t="s">
        <v>45</v>
      </c>
      <c r="O475" s="86"/>
      <c r="P475" s="215">
        <f>O475*H475</f>
        <v>0</v>
      </c>
      <c r="Q475" s="215">
        <v>0.014500000000000001</v>
      </c>
      <c r="R475" s="215">
        <f>Q475*H475</f>
        <v>0.029000000000000001</v>
      </c>
      <c r="S475" s="215">
        <v>0</v>
      </c>
      <c r="T475" s="21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7" t="s">
        <v>371</v>
      </c>
      <c r="AT475" s="217" t="s">
        <v>272</v>
      </c>
      <c r="AU475" s="217" t="s">
        <v>84</v>
      </c>
      <c r="AY475" s="19" t="s">
        <v>148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9" t="s">
        <v>82</v>
      </c>
      <c r="BK475" s="218">
        <f>ROUND(I475*H475,2)</f>
        <v>0</v>
      </c>
      <c r="BL475" s="19" t="s">
        <v>271</v>
      </c>
      <c r="BM475" s="217" t="s">
        <v>754</v>
      </c>
    </row>
    <row r="476" s="2" customFormat="1">
      <c r="A476" s="40"/>
      <c r="B476" s="41"/>
      <c r="C476" s="42"/>
      <c r="D476" s="219" t="s">
        <v>158</v>
      </c>
      <c r="E476" s="42"/>
      <c r="F476" s="220" t="s">
        <v>753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158</v>
      </c>
      <c r="AU476" s="19" t="s">
        <v>84</v>
      </c>
    </row>
    <row r="477" s="2" customFormat="1" ht="16.5" customHeight="1">
      <c r="A477" s="40"/>
      <c r="B477" s="41"/>
      <c r="C477" s="206" t="s">
        <v>755</v>
      </c>
      <c r="D477" s="206" t="s">
        <v>151</v>
      </c>
      <c r="E477" s="207" t="s">
        <v>756</v>
      </c>
      <c r="F477" s="208" t="s">
        <v>757</v>
      </c>
      <c r="G477" s="209" t="s">
        <v>189</v>
      </c>
      <c r="H477" s="210">
        <v>1</v>
      </c>
      <c r="I477" s="211"/>
      <c r="J477" s="212">
        <f>ROUND(I477*H477,2)</f>
        <v>0</v>
      </c>
      <c r="K477" s="208" t="s">
        <v>155</v>
      </c>
      <c r="L477" s="46"/>
      <c r="M477" s="213" t="s">
        <v>19</v>
      </c>
      <c r="N477" s="214" t="s">
        <v>45</v>
      </c>
      <c r="O477" s="86"/>
      <c r="P477" s="215">
        <f>O477*H477</f>
        <v>0</v>
      </c>
      <c r="Q477" s="215">
        <v>0</v>
      </c>
      <c r="R477" s="215">
        <f>Q477*H477</f>
        <v>0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271</v>
      </c>
      <c r="AT477" s="217" t="s">
        <v>151</v>
      </c>
      <c r="AU477" s="217" t="s">
        <v>84</v>
      </c>
      <c r="AY477" s="19" t="s">
        <v>148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82</v>
      </c>
      <c r="BK477" s="218">
        <f>ROUND(I477*H477,2)</f>
        <v>0</v>
      </c>
      <c r="BL477" s="19" t="s">
        <v>271</v>
      </c>
      <c r="BM477" s="217" t="s">
        <v>758</v>
      </c>
    </row>
    <row r="478" s="2" customFormat="1">
      <c r="A478" s="40"/>
      <c r="B478" s="41"/>
      <c r="C478" s="42"/>
      <c r="D478" s="219" t="s">
        <v>158</v>
      </c>
      <c r="E478" s="42"/>
      <c r="F478" s="220" t="s">
        <v>759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158</v>
      </c>
      <c r="AU478" s="19" t="s">
        <v>84</v>
      </c>
    </row>
    <row r="479" s="2" customFormat="1">
      <c r="A479" s="40"/>
      <c r="B479" s="41"/>
      <c r="C479" s="42"/>
      <c r="D479" s="224" t="s">
        <v>160</v>
      </c>
      <c r="E479" s="42"/>
      <c r="F479" s="225" t="s">
        <v>760</v>
      </c>
      <c r="G479" s="42"/>
      <c r="H479" s="42"/>
      <c r="I479" s="221"/>
      <c r="J479" s="42"/>
      <c r="K479" s="42"/>
      <c r="L479" s="46"/>
      <c r="M479" s="222"/>
      <c r="N479" s="22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160</v>
      </c>
      <c r="AU479" s="19" t="s">
        <v>84</v>
      </c>
    </row>
    <row r="480" s="2" customFormat="1" ht="16.5" customHeight="1">
      <c r="A480" s="40"/>
      <c r="B480" s="41"/>
      <c r="C480" s="258" t="s">
        <v>761</v>
      </c>
      <c r="D480" s="258" t="s">
        <v>272</v>
      </c>
      <c r="E480" s="259" t="s">
        <v>762</v>
      </c>
      <c r="F480" s="260" t="s">
        <v>763</v>
      </c>
      <c r="G480" s="261" t="s">
        <v>189</v>
      </c>
      <c r="H480" s="262">
        <v>1</v>
      </c>
      <c r="I480" s="263"/>
      <c r="J480" s="264">
        <f>ROUND(I480*H480,2)</f>
        <v>0</v>
      </c>
      <c r="K480" s="260" t="s">
        <v>19</v>
      </c>
      <c r="L480" s="265"/>
      <c r="M480" s="266" t="s">
        <v>19</v>
      </c>
      <c r="N480" s="267" t="s">
        <v>45</v>
      </c>
      <c r="O480" s="86"/>
      <c r="P480" s="215">
        <f>O480*H480</f>
        <v>0</v>
      </c>
      <c r="Q480" s="215">
        <v>0.024299999999999999</v>
      </c>
      <c r="R480" s="215">
        <f>Q480*H480</f>
        <v>0.024299999999999999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371</v>
      </c>
      <c r="AT480" s="217" t="s">
        <v>272</v>
      </c>
      <c r="AU480" s="217" t="s">
        <v>84</v>
      </c>
      <c r="AY480" s="19" t="s">
        <v>148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82</v>
      </c>
      <c r="BK480" s="218">
        <f>ROUND(I480*H480,2)</f>
        <v>0</v>
      </c>
      <c r="BL480" s="19" t="s">
        <v>271</v>
      </c>
      <c r="BM480" s="217" t="s">
        <v>764</v>
      </c>
    </row>
    <row r="481" s="2" customFormat="1">
      <c r="A481" s="40"/>
      <c r="B481" s="41"/>
      <c r="C481" s="42"/>
      <c r="D481" s="219" t="s">
        <v>158</v>
      </c>
      <c r="E481" s="42"/>
      <c r="F481" s="220" t="s">
        <v>763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158</v>
      </c>
      <c r="AU481" s="19" t="s">
        <v>84</v>
      </c>
    </row>
    <row r="482" s="2" customFormat="1" ht="16.5" customHeight="1">
      <c r="A482" s="40"/>
      <c r="B482" s="41"/>
      <c r="C482" s="206" t="s">
        <v>765</v>
      </c>
      <c r="D482" s="206" t="s">
        <v>151</v>
      </c>
      <c r="E482" s="207" t="s">
        <v>766</v>
      </c>
      <c r="F482" s="208" t="s">
        <v>767</v>
      </c>
      <c r="G482" s="209" t="s">
        <v>189</v>
      </c>
      <c r="H482" s="210">
        <v>1</v>
      </c>
      <c r="I482" s="211"/>
      <c r="J482" s="212">
        <f>ROUND(I482*H482,2)</f>
        <v>0</v>
      </c>
      <c r="K482" s="208" t="s">
        <v>155</v>
      </c>
      <c r="L482" s="46"/>
      <c r="M482" s="213" t="s">
        <v>19</v>
      </c>
      <c r="N482" s="214" t="s">
        <v>45</v>
      </c>
      <c r="O482" s="86"/>
      <c r="P482" s="215">
        <f>O482*H482</f>
        <v>0</v>
      </c>
      <c r="Q482" s="215">
        <v>0</v>
      </c>
      <c r="R482" s="215">
        <f>Q482*H482</f>
        <v>0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271</v>
      </c>
      <c r="AT482" s="217" t="s">
        <v>151</v>
      </c>
      <c r="AU482" s="217" t="s">
        <v>84</v>
      </c>
      <c r="AY482" s="19" t="s">
        <v>148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82</v>
      </c>
      <c r="BK482" s="218">
        <f>ROUND(I482*H482,2)</f>
        <v>0</v>
      </c>
      <c r="BL482" s="19" t="s">
        <v>271</v>
      </c>
      <c r="BM482" s="217" t="s">
        <v>768</v>
      </c>
    </row>
    <row r="483" s="2" customFormat="1">
      <c r="A483" s="40"/>
      <c r="B483" s="41"/>
      <c r="C483" s="42"/>
      <c r="D483" s="219" t="s">
        <v>158</v>
      </c>
      <c r="E483" s="42"/>
      <c r="F483" s="220" t="s">
        <v>769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158</v>
      </c>
      <c r="AU483" s="19" t="s">
        <v>84</v>
      </c>
    </row>
    <row r="484" s="2" customFormat="1">
      <c r="A484" s="40"/>
      <c r="B484" s="41"/>
      <c r="C484" s="42"/>
      <c r="D484" s="224" t="s">
        <v>160</v>
      </c>
      <c r="E484" s="42"/>
      <c r="F484" s="225" t="s">
        <v>770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160</v>
      </c>
      <c r="AU484" s="19" t="s">
        <v>84</v>
      </c>
    </row>
    <row r="485" s="2" customFormat="1" ht="16.5" customHeight="1">
      <c r="A485" s="40"/>
      <c r="B485" s="41"/>
      <c r="C485" s="258" t="s">
        <v>771</v>
      </c>
      <c r="D485" s="258" t="s">
        <v>272</v>
      </c>
      <c r="E485" s="259" t="s">
        <v>772</v>
      </c>
      <c r="F485" s="260" t="s">
        <v>773</v>
      </c>
      <c r="G485" s="261" t="s">
        <v>189</v>
      </c>
      <c r="H485" s="262">
        <v>1</v>
      </c>
      <c r="I485" s="263"/>
      <c r="J485" s="264">
        <f>ROUND(I485*H485,2)</f>
        <v>0</v>
      </c>
      <c r="K485" s="260" t="s">
        <v>19</v>
      </c>
      <c r="L485" s="265"/>
      <c r="M485" s="266" t="s">
        <v>19</v>
      </c>
      <c r="N485" s="267" t="s">
        <v>45</v>
      </c>
      <c r="O485" s="86"/>
      <c r="P485" s="215">
        <f>O485*H485</f>
        <v>0</v>
      </c>
      <c r="Q485" s="215">
        <v>0.0023999999999999998</v>
      </c>
      <c r="R485" s="215">
        <f>Q485*H485</f>
        <v>0.0023999999999999998</v>
      </c>
      <c r="S485" s="215">
        <v>0</v>
      </c>
      <c r="T485" s="216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371</v>
      </c>
      <c r="AT485" s="217" t="s">
        <v>272</v>
      </c>
      <c r="AU485" s="217" t="s">
        <v>84</v>
      </c>
      <c r="AY485" s="19" t="s">
        <v>148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82</v>
      </c>
      <c r="BK485" s="218">
        <f>ROUND(I485*H485,2)</f>
        <v>0</v>
      </c>
      <c r="BL485" s="19" t="s">
        <v>271</v>
      </c>
      <c r="BM485" s="217" t="s">
        <v>774</v>
      </c>
    </row>
    <row r="486" s="2" customFormat="1">
      <c r="A486" s="40"/>
      <c r="B486" s="41"/>
      <c r="C486" s="42"/>
      <c r="D486" s="219" t="s">
        <v>158</v>
      </c>
      <c r="E486" s="42"/>
      <c r="F486" s="220" t="s">
        <v>773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158</v>
      </c>
      <c r="AU486" s="19" t="s">
        <v>84</v>
      </c>
    </row>
    <row r="487" s="2" customFormat="1" ht="16.5" customHeight="1">
      <c r="A487" s="40"/>
      <c r="B487" s="41"/>
      <c r="C487" s="206" t="s">
        <v>775</v>
      </c>
      <c r="D487" s="206" t="s">
        <v>151</v>
      </c>
      <c r="E487" s="207" t="s">
        <v>776</v>
      </c>
      <c r="F487" s="208" t="s">
        <v>777</v>
      </c>
      <c r="G487" s="209" t="s">
        <v>189</v>
      </c>
      <c r="H487" s="210">
        <v>4</v>
      </c>
      <c r="I487" s="211"/>
      <c r="J487" s="212">
        <f>ROUND(I487*H487,2)</f>
        <v>0</v>
      </c>
      <c r="K487" s="208" t="s">
        <v>155</v>
      </c>
      <c r="L487" s="46"/>
      <c r="M487" s="213" t="s">
        <v>19</v>
      </c>
      <c r="N487" s="214" t="s">
        <v>45</v>
      </c>
      <c r="O487" s="86"/>
      <c r="P487" s="215">
        <f>O487*H487</f>
        <v>0</v>
      </c>
      <c r="Q487" s="215">
        <v>0</v>
      </c>
      <c r="R487" s="215">
        <f>Q487*H487</f>
        <v>0</v>
      </c>
      <c r="S487" s="215">
        <v>0</v>
      </c>
      <c r="T487" s="21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271</v>
      </c>
      <c r="AT487" s="217" t="s">
        <v>151</v>
      </c>
      <c r="AU487" s="217" t="s">
        <v>84</v>
      </c>
      <c r="AY487" s="19" t="s">
        <v>148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82</v>
      </c>
      <c r="BK487" s="218">
        <f>ROUND(I487*H487,2)</f>
        <v>0</v>
      </c>
      <c r="BL487" s="19" t="s">
        <v>271</v>
      </c>
      <c r="BM487" s="217" t="s">
        <v>778</v>
      </c>
    </row>
    <row r="488" s="2" customFormat="1">
      <c r="A488" s="40"/>
      <c r="B488" s="41"/>
      <c r="C488" s="42"/>
      <c r="D488" s="219" t="s">
        <v>158</v>
      </c>
      <c r="E488" s="42"/>
      <c r="F488" s="220" t="s">
        <v>779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158</v>
      </c>
      <c r="AU488" s="19" t="s">
        <v>84</v>
      </c>
    </row>
    <row r="489" s="2" customFormat="1">
      <c r="A489" s="40"/>
      <c r="B489" s="41"/>
      <c r="C489" s="42"/>
      <c r="D489" s="224" t="s">
        <v>160</v>
      </c>
      <c r="E489" s="42"/>
      <c r="F489" s="225" t="s">
        <v>780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160</v>
      </c>
      <c r="AU489" s="19" t="s">
        <v>84</v>
      </c>
    </row>
    <row r="490" s="2" customFormat="1" ht="16.5" customHeight="1">
      <c r="A490" s="40"/>
      <c r="B490" s="41"/>
      <c r="C490" s="258" t="s">
        <v>781</v>
      </c>
      <c r="D490" s="258" t="s">
        <v>272</v>
      </c>
      <c r="E490" s="259" t="s">
        <v>782</v>
      </c>
      <c r="F490" s="260" t="s">
        <v>783</v>
      </c>
      <c r="G490" s="261" t="s">
        <v>189</v>
      </c>
      <c r="H490" s="262">
        <v>4</v>
      </c>
      <c r="I490" s="263"/>
      <c r="J490" s="264">
        <f>ROUND(I490*H490,2)</f>
        <v>0</v>
      </c>
      <c r="K490" s="260" t="s">
        <v>19</v>
      </c>
      <c r="L490" s="265"/>
      <c r="M490" s="266" t="s">
        <v>19</v>
      </c>
      <c r="N490" s="267" t="s">
        <v>45</v>
      </c>
      <c r="O490" s="86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371</v>
      </c>
      <c r="AT490" s="217" t="s">
        <v>272</v>
      </c>
      <c r="AU490" s="217" t="s">
        <v>84</v>
      </c>
      <c r="AY490" s="19" t="s">
        <v>148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82</v>
      </c>
      <c r="BK490" s="218">
        <f>ROUND(I490*H490,2)</f>
        <v>0</v>
      </c>
      <c r="BL490" s="19" t="s">
        <v>271</v>
      </c>
      <c r="BM490" s="217" t="s">
        <v>784</v>
      </c>
    </row>
    <row r="491" s="2" customFormat="1">
      <c r="A491" s="40"/>
      <c r="B491" s="41"/>
      <c r="C491" s="42"/>
      <c r="D491" s="219" t="s">
        <v>158</v>
      </c>
      <c r="E491" s="42"/>
      <c r="F491" s="220" t="s">
        <v>783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158</v>
      </c>
      <c r="AU491" s="19" t="s">
        <v>84</v>
      </c>
    </row>
    <row r="492" s="2" customFormat="1" ht="16.5" customHeight="1">
      <c r="A492" s="40"/>
      <c r="B492" s="41"/>
      <c r="C492" s="206" t="s">
        <v>785</v>
      </c>
      <c r="D492" s="206" t="s">
        <v>151</v>
      </c>
      <c r="E492" s="207" t="s">
        <v>786</v>
      </c>
      <c r="F492" s="208" t="s">
        <v>787</v>
      </c>
      <c r="G492" s="209" t="s">
        <v>189</v>
      </c>
      <c r="H492" s="210">
        <v>4</v>
      </c>
      <c r="I492" s="211"/>
      <c r="J492" s="212">
        <f>ROUND(I492*H492,2)</f>
        <v>0</v>
      </c>
      <c r="K492" s="208" t="s">
        <v>155</v>
      </c>
      <c r="L492" s="46"/>
      <c r="M492" s="213" t="s">
        <v>19</v>
      </c>
      <c r="N492" s="214" t="s">
        <v>45</v>
      </c>
      <c r="O492" s="86"/>
      <c r="P492" s="215">
        <f>O492*H492</f>
        <v>0</v>
      </c>
      <c r="Q492" s="215">
        <v>0</v>
      </c>
      <c r="R492" s="215">
        <f>Q492*H492</f>
        <v>0</v>
      </c>
      <c r="S492" s="215">
        <v>0</v>
      </c>
      <c r="T492" s="216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271</v>
      </c>
      <c r="AT492" s="217" t="s">
        <v>151</v>
      </c>
      <c r="AU492" s="217" t="s">
        <v>84</v>
      </c>
      <c r="AY492" s="19" t="s">
        <v>148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82</v>
      </c>
      <c r="BK492" s="218">
        <f>ROUND(I492*H492,2)</f>
        <v>0</v>
      </c>
      <c r="BL492" s="19" t="s">
        <v>271</v>
      </c>
      <c r="BM492" s="217" t="s">
        <v>788</v>
      </c>
    </row>
    <row r="493" s="2" customFormat="1">
      <c r="A493" s="40"/>
      <c r="B493" s="41"/>
      <c r="C493" s="42"/>
      <c r="D493" s="219" t="s">
        <v>158</v>
      </c>
      <c r="E493" s="42"/>
      <c r="F493" s="220" t="s">
        <v>789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158</v>
      </c>
      <c r="AU493" s="19" t="s">
        <v>84</v>
      </c>
    </row>
    <row r="494" s="2" customFormat="1">
      <c r="A494" s="40"/>
      <c r="B494" s="41"/>
      <c r="C494" s="42"/>
      <c r="D494" s="224" t="s">
        <v>160</v>
      </c>
      <c r="E494" s="42"/>
      <c r="F494" s="225" t="s">
        <v>790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160</v>
      </c>
      <c r="AU494" s="19" t="s">
        <v>84</v>
      </c>
    </row>
    <row r="495" s="14" customFormat="1">
      <c r="A495" s="14"/>
      <c r="B495" s="236"/>
      <c r="C495" s="237"/>
      <c r="D495" s="219" t="s">
        <v>162</v>
      </c>
      <c r="E495" s="238" t="s">
        <v>19</v>
      </c>
      <c r="F495" s="239" t="s">
        <v>736</v>
      </c>
      <c r="G495" s="237"/>
      <c r="H495" s="240">
        <v>4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162</v>
      </c>
      <c r="AU495" s="246" t="s">
        <v>84</v>
      </c>
      <c r="AV495" s="14" t="s">
        <v>84</v>
      </c>
      <c r="AW495" s="14" t="s">
        <v>33</v>
      </c>
      <c r="AX495" s="14" t="s">
        <v>82</v>
      </c>
      <c r="AY495" s="246" t="s">
        <v>148</v>
      </c>
    </row>
    <row r="496" s="2" customFormat="1" ht="16.5" customHeight="1">
      <c r="A496" s="40"/>
      <c r="B496" s="41"/>
      <c r="C496" s="258" t="s">
        <v>791</v>
      </c>
      <c r="D496" s="258" t="s">
        <v>272</v>
      </c>
      <c r="E496" s="259" t="s">
        <v>792</v>
      </c>
      <c r="F496" s="260" t="s">
        <v>793</v>
      </c>
      <c r="G496" s="261" t="s">
        <v>189</v>
      </c>
      <c r="H496" s="262">
        <v>3</v>
      </c>
      <c r="I496" s="263"/>
      <c r="J496" s="264">
        <f>ROUND(I496*H496,2)</f>
        <v>0</v>
      </c>
      <c r="K496" s="260" t="s">
        <v>19</v>
      </c>
      <c r="L496" s="265"/>
      <c r="M496" s="266" t="s">
        <v>19</v>
      </c>
      <c r="N496" s="267" t="s">
        <v>45</v>
      </c>
      <c r="O496" s="86"/>
      <c r="P496" s="215">
        <f>O496*H496</f>
        <v>0</v>
      </c>
      <c r="Q496" s="215">
        <v>0.0022000000000000001</v>
      </c>
      <c r="R496" s="215">
        <f>Q496*H496</f>
        <v>0.0066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371</v>
      </c>
      <c r="AT496" s="217" t="s">
        <v>272</v>
      </c>
      <c r="AU496" s="217" t="s">
        <v>84</v>
      </c>
      <c r="AY496" s="19" t="s">
        <v>148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82</v>
      </c>
      <c r="BK496" s="218">
        <f>ROUND(I496*H496,2)</f>
        <v>0</v>
      </c>
      <c r="BL496" s="19" t="s">
        <v>271</v>
      </c>
      <c r="BM496" s="217" t="s">
        <v>794</v>
      </c>
    </row>
    <row r="497" s="2" customFormat="1">
      <c r="A497" s="40"/>
      <c r="B497" s="41"/>
      <c r="C497" s="42"/>
      <c r="D497" s="219" t="s">
        <v>158</v>
      </c>
      <c r="E497" s="42"/>
      <c r="F497" s="220" t="s">
        <v>793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158</v>
      </c>
      <c r="AU497" s="19" t="s">
        <v>84</v>
      </c>
    </row>
    <row r="498" s="2" customFormat="1" ht="16.5" customHeight="1">
      <c r="A498" s="40"/>
      <c r="B498" s="41"/>
      <c r="C498" s="258" t="s">
        <v>795</v>
      </c>
      <c r="D498" s="258" t="s">
        <v>272</v>
      </c>
      <c r="E498" s="259" t="s">
        <v>796</v>
      </c>
      <c r="F498" s="260" t="s">
        <v>797</v>
      </c>
      <c r="G498" s="261" t="s">
        <v>189</v>
      </c>
      <c r="H498" s="262">
        <v>1</v>
      </c>
      <c r="I498" s="263"/>
      <c r="J498" s="264">
        <f>ROUND(I498*H498,2)</f>
        <v>0</v>
      </c>
      <c r="K498" s="260" t="s">
        <v>19</v>
      </c>
      <c r="L498" s="265"/>
      <c r="M498" s="266" t="s">
        <v>19</v>
      </c>
      <c r="N498" s="267" t="s">
        <v>45</v>
      </c>
      <c r="O498" s="86"/>
      <c r="P498" s="215">
        <f>O498*H498</f>
        <v>0</v>
      </c>
      <c r="Q498" s="215">
        <v>0.0022000000000000001</v>
      </c>
      <c r="R498" s="215">
        <f>Q498*H498</f>
        <v>0.0022000000000000001</v>
      </c>
      <c r="S498" s="215">
        <v>0</v>
      </c>
      <c r="T498" s="216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7" t="s">
        <v>371</v>
      </c>
      <c r="AT498" s="217" t="s">
        <v>272</v>
      </c>
      <c r="AU498" s="217" t="s">
        <v>84</v>
      </c>
      <c r="AY498" s="19" t="s">
        <v>148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9" t="s">
        <v>82</v>
      </c>
      <c r="BK498" s="218">
        <f>ROUND(I498*H498,2)</f>
        <v>0</v>
      </c>
      <c r="BL498" s="19" t="s">
        <v>271</v>
      </c>
      <c r="BM498" s="217" t="s">
        <v>798</v>
      </c>
    </row>
    <row r="499" s="2" customFormat="1">
      <c r="A499" s="40"/>
      <c r="B499" s="41"/>
      <c r="C499" s="42"/>
      <c r="D499" s="219" t="s">
        <v>158</v>
      </c>
      <c r="E499" s="42"/>
      <c r="F499" s="220" t="s">
        <v>797</v>
      </c>
      <c r="G499" s="42"/>
      <c r="H499" s="42"/>
      <c r="I499" s="221"/>
      <c r="J499" s="42"/>
      <c r="K499" s="42"/>
      <c r="L499" s="46"/>
      <c r="M499" s="222"/>
      <c r="N499" s="223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158</v>
      </c>
      <c r="AU499" s="19" t="s">
        <v>84</v>
      </c>
    </row>
    <row r="500" s="2" customFormat="1" ht="16.5" customHeight="1">
      <c r="A500" s="40"/>
      <c r="B500" s="41"/>
      <c r="C500" s="206" t="s">
        <v>799</v>
      </c>
      <c r="D500" s="206" t="s">
        <v>151</v>
      </c>
      <c r="E500" s="207" t="s">
        <v>800</v>
      </c>
      <c r="F500" s="208" t="s">
        <v>801</v>
      </c>
      <c r="G500" s="209" t="s">
        <v>189</v>
      </c>
      <c r="H500" s="210">
        <v>1</v>
      </c>
      <c r="I500" s="211"/>
      <c r="J500" s="212">
        <f>ROUND(I500*H500,2)</f>
        <v>0</v>
      </c>
      <c r="K500" s="208" t="s">
        <v>19</v>
      </c>
      <c r="L500" s="46"/>
      <c r="M500" s="213" t="s">
        <v>19</v>
      </c>
      <c r="N500" s="214" t="s">
        <v>45</v>
      </c>
      <c r="O500" s="86"/>
      <c r="P500" s="215">
        <f>O500*H500</f>
        <v>0</v>
      </c>
      <c r="Q500" s="215">
        <v>0</v>
      </c>
      <c r="R500" s="215">
        <f>Q500*H500</f>
        <v>0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271</v>
      </c>
      <c r="AT500" s="217" t="s">
        <v>151</v>
      </c>
      <c r="AU500" s="217" t="s">
        <v>84</v>
      </c>
      <c r="AY500" s="19" t="s">
        <v>148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82</v>
      </c>
      <c r="BK500" s="218">
        <f>ROUND(I500*H500,2)</f>
        <v>0</v>
      </c>
      <c r="BL500" s="19" t="s">
        <v>271</v>
      </c>
      <c r="BM500" s="217" t="s">
        <v>802</v>
      </c>
    </row>
    <row r="501" s="2" customFormat="1">
      <c r="A501" s="40"/>
      <c r="B501" s="41"/>
      <c r="C501" s="42"/>
      <c r="D501" s="219" t="s">
        <v>158</v>
      </c>
      <c r="E501" s="42"/>
      <c r="F501" s="220" t="s">
        <v>801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158</v>
      </c>
      <c r="AU501" s="19" t="s">
        <v>84</v>
      </c>
    </row>
    <row r="502" s="2" customFormat="1" ht="16.5" customHeight="1">
      <c r="A502" s="40"/>
      <c r="B502" s="41"/>
      <c r="C502" s="258" t="s">
        <v>803</v>
      </c>
      <c r="D502" s="258" t="s">
        <v>272</v>
      </c>
      <c r="E502" s="259" t="s">
        <v>804</v>
      </c>
      <c r="F502" s="260" t="s">
        <v>805</v>
      </c>
      <c r="G502" s="261" t="s">
        <v>189</v>
      </c>
      <c r="H502" s="262">
        <v>1</v>
      </c>
      <c r="I502" s="263"/>
      <c r="J502" s="264">
        <f>ROUND(I502*H502,2)</f>
        <v>0</v>
      </c>
      <c r="K502" s="260" t="s">
        <v>19</v>
      </c>
      <c r="L502" s="265"/>
      <c r="M502" s="266" t="s">
        <v>19</v>
      </c>
      <c r="N502" s="267" t="s">
        <v>45</v>
      </c>
      <c r="O502" s="86"/>
      <c r="P502" s="215">
        <f>O502*H502</f>
        <v>0</v>
      </c>
      <c r="Q502" s="215">
        <v>0.0011999999999999999</v>
      </c>
      <c r="R502" s="215">
        <f>Q502*H502</f>
        <v>0.0011999999999999999</v>
      </c>
      <c r="S502" s="215">
        <v>0</v>
      </c>
      <c r="T502" s="21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7" t="s">
        <v>371</v>
      </c>
      <c r="AT502" s="217" t="s">
        <v>272</v>
      </c>
      <c r="AU502" s="217" t="s">
        <v>84</v>
      </c>
      <c r="AY502" s="19" t="s">
        <v>148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9" t="s">
        <v>82</v>
      </c>
      <c r="BK502" s="218">
        <f>ROUND(I502*H502,2)</f>
        <v>0</v>
      </c>
      <c r="BL502" s="19" t="s">
        <v>271</v>
      </c>
      <c r="BM502" s="217" t="s">
        <v>806</v>
      </c>
    </row>
    <row r="503" s="2" customFormat="1">
      <c r="A503" s="40"/>
      <c r="B503" s="41"/>
      <c r="C503" s="42"/>
      <c r="D503" s="219" t="s">
        <v>158</v>
      </c>
      <c r="E503" s="42"/>
      <c r="F503" s="220" t="s">
        <v>805</v>
      </c>
      <c r="G503" s="42"/>
      <c r="H503" s="42"/>
      <c r="I503" s="221"/>
      <c r="J503" s="42"/>
      <c r="K503" s="42"/>
      <c r="L503" s="46"/>
      <c r="M503" s="222"/>
      <c r="N503" s="223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158</v>
      </c>
      <c r="AU503" s="19" t="s">
        <v>84</v>
      </c>
    </row>
    <row r="504" s="2" customFormat="1" ht="16.5" customHeight="1">
      <c r="A504" s="40"/>
      <c r="B504" s="41"/>
      <c r="C504" s="206" t="s">
        <v>807</v>
      </c>
      <c r="D504" s="206" t="s">
        <v>151</v>
      </c>
      <c r="E504" s="207" t="s">
        <v>808</v>
      </c>
      <c r="F504" s="208" t="s">
        <v>809</v>
      </c>
      <c r="G504" s="209" t="s">
        <v>189</v>
      </c>
      <c r="H504" s="210">
        <v>1</v>
      </c>
      <c r="I504" s="211"/>
      <c r="J504" s="212">
        <f>ROUND(I504*H504,2)</f>
        <v>0</v>
      </c>
      <c r="K504" s="208" t="s">
        <v>155</v>
      </c>
      <c r="L504" s="46"/>
      <c r="M504" s="213" t="s">
        <v>19</v>
      </c>
      <c r="N504" s="214" t="s">
        <v>45</v>
      </c>
      <c r="O504" s="86"/>
      <c r="P504" s="215">
        <f>O504*H504</f>
        <v>0</v>
      </c>
      <c r="Q504" s="215">
        <v>0</v>
      </c>
      <c r="R504" s="215">
        <f>Q504*H504</f>
        <v>0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271</v>
      </c>
      <c r="AT504" s="217" t="s">
        <v>151</v>
      </c>
      <c r="AU504" s="217" t="s">
        <v>84</v>
      </c>
      <c r="AY504" s="19" t="s">
        <v>148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82</v>
      </c>
      <c r="BK504" s="218">
        <f>ROUND(I504*H504,2)</f>
        <v>0</v>
      </c>
      <c r="BL504" s="19" t="s">
        <v>271</v>
      </c>
      <c r="BM504" s="217" t="s">
        <v>810</v>
      </c>
    </row>
    <row r="505" s="2" customFormat="1">
      <c r="A505" s="40"/>
      <c r="B505" s="41"/>
      <c r="C505" s="42"/>
      <c r="D505" s="219" t="s">
        <v>158</v>
      </c>
      <c r="E505" s="42"/>
      <c r="F505" s="220" t="s">
        <v>811</v>
      </c>
      <c r="G505" s="42"/>
      <c r="H505" s="42"/>
      <c r="I505" s="221"/>
      <c r="J505" s="42"/>
      <c r="K505" s="42"/>
      <c r="L505" s="46"/>
      <c r="M505" s="222"/>
      <c r="N505" s="22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158</v>
      </c>
      <c r="AU505" s="19" t="s">
        <v>84</v>
      </c>
    </row>
    <row r="506" s="2" customFormat="1">
      <c r="A506" s="40"/>
      <c r="B506" s="41"/>
      <c r="C506" s="42"/>
      <c r="D506" s="224" t="s">
        <v>160</v>
      </c>
      <c r="E506" s="42"/>
      <c r="F506" s="225" t="s">
        <v>812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160</v>
      </c>
      <c r="AU506" s="19" t="s">
        <v>84</v>
      </c>
    </row>
    <row r="507" s="2" customFormat="1" ht="16.5" customHeight="1">
      <c r="A507" s="40"/>
      <c r="B507" s="41"/>
      <c r="C507" s="258" t="s">
        <v>813</v>
      </c>
      <c r="D507" s="258" t="s">
        <v>272</v>
      </c>
      <c r="E507" s="259" t="s">
        <v>814</v>
      </c>
      <c r="F507" s="260" t="s">
        <v>815</v>
      </c>
      <c r="G507" s="261" t="s">
        <v>189</v>
      </c>
      <c r="H507" s="262">
        <v>1</v>
      </c>
      <c r="I507" s="263"/>
      <c r="J507" s="264">
        <f>ROUND(I507*H507,2)</f>
        <v>0</v>
      </c>
      <c r="K507" s="260" t="s">
        <v>155</v>
      </c>
      <c r="L507" s="265"/>
      <c r="M507" s="266" t="s">
        <v>19</v>
      </c>
      <c r="N507" s="267" t="s">
        <v>45</v>
      </c>
      <c r="O507" s="86"/>
      <c r="P507" s="215">
        <f>O507*H507</f>
        <v>0</v>
      </c>
      <c r="Q507" s="215">
        <v>0.0022000000000000001</v>
      </c>
      <c r="R507" s="215">
        <f>Q507*H507</f>
        <v>0.0022000000000000001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371</v>
      </c>
      <c r="AT507" s="217" t="s">
        <v>272</v>
      </c>
      <c r="AU507" s="217" t="s">
        <v>84</v>
      </c>
      <c r="AY507" s="19" t="s">
        <v>148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82</v>
      </c>
      <c r="BK507" s="218">
        <f>ROUND(I507*H507,2)</f>
        <v>0</v>
      </c>
      <c r="BL507" s="19" t="s">
        <v>271</v>
      </c>
      <c r="BM507" s="217" t="s">
        <v>816</v>
      </c>
    </row>
    <row r="508" s="2" customFormat="1">
      <c r="A508" s="40"/>
      <c r="B508" s="41"/>
      <c r="C508" s="42"/>
      <c r="D508" s="219" t="s">
        <v>158</v>
      </c>
      <c r="E508" s="42"/>
      <c r="F508" s="220" t="s">
        <v>815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158</v>
      </c>
      <c r="AU508" s="19" t="s">
        <v>84</v>
      </c>
    </row>
    <row r="509" s="2" customFormat="1" ht="16.5" customHeight="1">
      <c r="A509" s="40"/>
      <c r="B509" s="41"/>
      <c r="C509" s="206" t="s">
        <v>817</v>
      </c>
      <c r="D509" s="206" t="s">
        <v>151</v>
      </c>
      <c r="E509" s="207" t="s">
        <v>818</v>
      </c>
      <c r="F509" s="208" t="s">
        <v>819</v>
      </c>
      <c r="G509" s="209" t="s">
        <v>189</v>
      </c>
      <c r="H509" s="210">
        <v>1</v>
      </c>
      <c r="I509" s="211"/>
      <c r="J509" s="212">
        <f>ROUND(I509*H509,2)</f>
        <v>0</v>
      </c>
      <c r="K509" s="208" t="s">
        <v>155</v>
      </c>
      <c r="L509" s="46"/>
      <c r="M509" s="213" t="s">
        <v>19</v>
      </c>
      <c r="N509" s="214" t="s">
        <v>45</v>
      </c>
      <c r="O509" s="86"/>
      <c r="P509" s="215">
        <f>O509*H509</f>
        <v>0</v>
      </c>
      <c r="Q509" s="215">
        <v>0</v>
      </c>
      <c r="R509" s="215">
        <f>Q509*H509</f>
        <v>0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271</v>
      </c>
      <c r="AT509" s="217" t="s">
        <v>151</v>
      </c>
      <c r="AU509" s="217" t="s">
        <v>84</v>
      </c>
      <c r="AY509" s="19" t="s">
        <v>148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9" t="s">
        <v>82</v>
      </c>
      <c r="BK509" s="218">
        <f>ROUND(I509*H509,2)</f>
        <v>0</v>
      </c>
      <c r="BL509" s="19" t="s">
        <v>271</v>
      </c>
      <c r="BM509" s="217" t="s">
        <v>820</v>
      </c>
    </row>
    <row r="510" s="2" customFormat="1">
      <c r="A510" s="40"/>
      <c r="B510" s="41"/>
      <c r="C510" s="42"/>
      <c r="D510" s="219" t="s">
        <v>158</v>
      </c>
      <c r="E510" s="42"/>
      <c r="F510" s="220" t="s">
        <v>821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158</v>
      </c>
      <c r="AU510" s="19" t="s">
        <v>84</v>
      </c>
    </row>
    <row r="511" s="2" customFormat="1">
      <c r="A511" s="40"/>
      <c r="B511" s="41"/>
      <c r="C511" s="42"/>
      <c r="D511" s="224" t="s">
        <v>160</v>
      </c>
      <c r="E511" s="42"/>
      <c r="F511" s="225" t="s">
        <v>822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160</v>
      </c>
      <c r="AU511" s="19" t="s">
        <v>84</v>
      </c>
    </row>
    <row r="512" s="2" customFormat="1" ht="16.5" customHeight="1">
      <c r="A512" s="40"/>
      <c r="B512" s="41"/>
      <c r="C512" s="258" t="s">
        <v>823</v>
      </c>
      <c r="D512" s="258" t="s">
        <v>272</v>
      </c>
      <c r="E512" s="259" t="s">
        <v>824</v>
      </c>
      <c r="F512" s="260" t="s">
        <v>825</v>
      </c>
      <c r="G512" s="261" t="s">
        <v>189</v>
      </c>
      <c r="H512" s="262">
        <v>1</v>
      </c>
      <c r="I512" s="263"/>
      <c r="J512" s="264">
        <f>ROUND(I512*H512,2)</f>
        <v>0</v>
      </c>
      <c r="K512" s="260" t="s">
        <v>19</v>
      </c>
      <c r="L512" s="265"/>
      <c r="M512" s="266" t="s">
        <v>19</v>
      </c>
      <c r="N512" s="267" t="s">
        <v>45</v>
      </c>
      <c r="O512" s="86"/>
      <c r="P512" s="215">
        <f>O512*H512</f>
        <v>0</v>
      </c>
      <c r="Q512" s="215">
        <v>0.0022000000000000001</v>
      </c>
      <c r="R512" s="215">
        <f>Q512*H512</f>
        <v>0.0022000000000000001</v>
      </c>
      <c r="S512" s="215">
        <v>0</v>
      </c>
      <c r="T512" s="21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7" t="s">
        <v>371</v>
      </c>
      <c r="AT512" s="217" t="s">
        <v>272</v>
      </c>
      <c r="AU512" s="217" t="s">
        <v>84</v>
      </c>
      <c r="AY512" s="19" t="s">
        <v>148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9" t="s">
        <v>82</v>
      </c>
      <c r="BK512" s="218">
        <f>ROUND(I512*H512,2)</f>
        <v>0</v>
      </c>
      <c r="BL512" s="19" t="s">
        <v>271</v>
      </c>
      <c r="BM512" s="217" t="s">
        <v>826</v>
      </c>
    </row>
    <row r="513" s="2" customFormat="1">
      <c r="A513" s="40"/>
      <c r="B513" s="41"/>
      <c r="C513" s="42"/>
      <c r="D513" s="219" t="s">
        <v>158</v>
      </c>
      <c r="E513" s="42"/>
      <c r="F513" s="220" t="s">
        <v>825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158</v>
      </c>
      <c r="AU513" s="19" t="s">
        <v>84</v>
      </c>
    </row>
    <row r="514" s="2" customFormat="1" ht="16.5" customHeight="1">
      <c r="A514" s="40"/>
      <c r="B514" s="41"/>
      <c r="C514" s="206" t="s">
        <v>827</v>
      </c>
      <c r="D514" s="206" t="s">
        <v>151</v>
      </c>
      <c r="E514" s="207" t="s">
        <v>828</v>
      </c>
      <c r="F514" s="208" t="s">
        <v>829</v>
      </c>
      <c r="G514" s="209" t="s">
        <v>189</v>
      </c>
      <c r="H514" s="210">
        <v>4</v>
      </c>
      <c r="I514" s="211"/>
      <c r="J514" s="212">
        <f>ROUND(I514*H514,2)</f>
        <v>0</v>
      </c>
      <c r="K514" s="208" t="s">
        <v>155</v>
      </c>
      <c r="L514" s="46"/>
      <c r="M514" s="213" t="s">
        <v>19</v>
      </c>
      <c r="N514" s="214" t="s">
        <v>45</v>
      </c>
      <c r="O514" s="86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271</v>
      </c>
      <c r="AT514" s="217" t="s">
        <v>151</v>
      </c>
      <c r="AU514" s="217" t="s">
        <v>84</v>
      </c>
      <c r="AY514" s="19" t="s">
        <v>148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82</v>
      </c>
      <c r="BK514" s="218">
        <f>ROUND(I514*H514,2)</f>
        <v>0</v>
      </c>
      <c r="BL514" s="19" t="s">
        <v>271</v>
      </c>
      <c r="BM514" s="217" t="s">
        <v>830</v>
      </c>
    </row>
    <row r="515" s="2" customFormat="1">
      <c r="A515" s="40"/>
      <c r="B515" s="41"/>
      <c r="C515" s="42"/>
      <c r="D515" s="219" t="s">
        <v>158</v>
      </c>
      <c r="E515" s="42"/>
      <c r="F515" s="220" t="s">
        <v>831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158</v>
      </c>
      <c r="AU515" s="19" t="s">
        <v>84</v>
      </c>
    </row>
    <row r="516" s="2" customFormat="1">
      <c r="A516" s="40"/>
      <c r="B516" s="41"/>
      <c r="C516" s="42"/>
      <c r="D516" s="224" t="s">
        <v>160</v>
      </c>
      <c r="E516" s="42"/>
      <c r="F516" s="225" t="s">
        <v>832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160</v>
      </c>
      <c r="AU516" s="19" t="s">
        <v>84</v>
      </c>
    </row>
    <row r="517" s="2" customFormat="1" ht="16.5" customHeight="1">
      <c r="A517" s="40"/>
      <c r="B517" s="41"/>
      <c r="C517" s="258" t="s">
        <v>833</v>
      </c>
      <c r="D517" s="258" t="s">
        <v>272</v>
      </c>
      <c r="E517" s="259" t="s">
        <v>834</v>
      </c>
      <c r="F517" s="260" t="s">
        <v>835</v>
      </c>
      <c r="G517" s="261" t="s">
        <v>189</v>
      </c>
      <c r="H517" s="262">
        <v>4</v>
      </c>
      <c r="I517" s="263"/>
      <c r="J517" s="264">
        <f>ROUND(I517*H517,2)</f>
        <v>0</v>
      </c>
      <c r="K517" s="260" t="s">
        <v>19</v>
      </c>
      <c r="L517" s="265"/>
      <c r="M517" s="266" t="s">
        <v>19</v>
      </c>
      <c r="N517" s="267" t="s">
        <v>45</v>
      </c>
      <c r="O517" s="86"/>
      <c r="P517" s="215">
        <f>O517*H517</f>
        <v>0</v>
      </c>
      <c r="Q517" s="215">
        <v>0.00014999999999999999</v>
      </c>
      <c r="R517" s="215">
        <f>Q517*H517</f>
        <v>0.00059999999999999995</v>
      </c>
      <c r="S517" s="215">
        <v>0</v>
      </c>
      <c r="T517" s="216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7" t="s">
        <v>371</v>
      </c>
      <c r="AT517" s="217" t="s">
        <v>272</v>
      </c>
      <c r="AU517" s="217" t="s">
        <v>84</v>
      </c>
      <c r="AY517" s="19" t="s">
        <v>148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9" t="s">
        <v>82</v>
      </c>
      <c r="BK517" s="218">
        <f>ROUND(I517*H517,2)</f>
        <v>0</v>
      </c>
      <c r="BL517" s="19" t="s">
        <v>271</v>
      </c>
      <c r="BM517" s="217" t="s">
        <v>836</v>
      </c>
    </row>
    <row r="518" s="2" customFormat="1">
      <c r="A518" s="40"/>
      <c r="B518" s="41"/>
      <c r="C518" s="42"/>
      <c r="D518" s="219" t="s">
        <v>158</v>
      </c>
      <c r="E518" s="42"/>
      <c r="F518" s="220" t="s">
        <v>835</v>
      </c>
      <c r="G518" s="42"/>
      <c r="H518" s="42"/>
      <c r="I518" s="221"/>
      <c r="J518" s="42"/>
      <c r="K518" s="42"/>
      <c r="L518" s="46"/>
      <c r="M518" s="222"/>
      <c r="N518" s="223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158</v>
      </c>
      <c r="AU518" s="19" t="s">
        <v>84</v>
      </c>
    </row>
    <row r="519" s="2" customFormat="1" ht="16.5" customHeight="1">
      <c r="A519" s="40"/>
      <c r="B519" s="41"/>
      <c r="C519" s="258" t="s">
        <v>837</v>
      </c>
      <c r="D519" s="258" t="s">
        <v>272</v>
      </c>
      <c r="E519" s="259" t="s">
        <v>838</v>
      </c>
      <c r="F519" s="260" t="s">
        <v>839</v>
      </c>
      <c r="G519" s="261" t="s">
        <v>189</v>
      </c>
      <c r="H519" s="262">
        <v>32</v>
      </c>
      <c r="I519" s="263"/>
      <c r="J519" s="264">
        <f>ROUND(I519*H519,2)</f>
        <v>0</v>
      </c>
      <c r="K519" s="260" t="s">
        <v>19</v>
      </c>
      <c r="L519" s="265"/>
      <c r="M519" s="266" t="s">
        <v>19</v>
      </c>
      <c r="N519" s="267" t="s">
        <v>45</v>
      </c>
      <c r="O519" s="86"/>
      <c r="P519" s="215">
        <f>O519*H519</f>
        <v>0</v>
      </c>
      <c r="Q519" s="215">
        <v>0.00014999999999999999</v>
      </c>
      <c r="R519" s="215">
        <f>Q519*H519</f>
        <v>0.0047999999999999996</v>
      </c>
      <c r="S519" s="215">
        <v>0</v>
      </c>
      <c r="T519" s="216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7" t="s">
        <v>371</v>
      </c>
      <c r="AT519" s="217" t="s">
        <v>272</v>
      </c>
      <c r="AU519" s="217" t="s">
        <v>84</v>
      </c>
      <c r="AY519" s="19" t="s">
        <v>148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9" t="s">
        <v>82</v>
      </c>
      <c r="BK519" s="218">
        <f>ROUND(I519*H519,2)</f>
        <v>0</v>
      </c>
      <c r="BL519" s="19" t="s">
        <v>271</v>
      </c>
      <c r="BM519" s="217" t="s">
        <v>840</v>
      </c>
    </row>
    <row r="520" s="2" customFormat="1">
      <c r="A520" s="40"/>
      <c r="B520" s="41"/>
      <c r="C520" s="42"/>
      <c r="D520" s="219" t="s">
        <v>158</v>
      </c>
      <c r="E520" s="42"/>
      <c r="F520" s="220" t="s">
        <v>839</v>
      </c>
      <c r="G520" s="42"/>
      <c r="H520" s="42"/>
      <c r="I520" s="221"/>
      <c r="J520" s="42"/>
      <c r="K520" s="42"/>
      <c r="L520" s="46"/>
      <c r="M520" s="222"/>
      <c r="N520" s="22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158</v>
      </c>
      <c r="AU520" s="19" t="s">
        <v>84</v>
      </c>
    </row>
    <row r="521" s="2" customFormat="1" ht="16.5" customHeight="1">
      <c r="A521" s="40"/>
      <c r="B521" s="41"/>
      <c r="C521" s="206" t="s">
        <v>841</v>
      </c>
      <c r="D521" s="206" t="s">
        <v>151</v>
      </c>
      <c r="E521" s="207" t="s">
        <v>842</v>
      </c>
      <c r="F521" s="208" t="s">
        <v>843</v>
      </c>
      <c r="G521" s="209" t="s">
        <v>189</v>
      </c>
      <c r="H521" s="210">
        <v>5.2000000000000002</v>
      </c>
      <c r="I521" s="211"/>
      <c r="J521" s="212">
        <f>ROUND(I521*H521,2)</f>
        <v>0</v>
      </c>
      <c r="K521" s="208" t="s">
        <v>155</v>
      </c>
      <c r="L521" s="46"/>
      <c r="M521" s="213" t="s">
        <v>19</v>
      </c>
      <c r="N521" s="214" t="s">
        <v>45</v>
      </c>
      <c r="O521" s="86"/>
      <c r="P521" s="215">
        <f>O521*H521</f>
        <v>0</v>
      </c>
      <c r="Q521" s="215">
        <v>0</v>
      </c>
      <c r="R521" s="215">
        <f>Q521*H521</f>
        <v>0</v>
      </c>
      <c r="S521" s="215">
        <v>0.024</v>
      </c>
      <c r="T521" s="216">
        <f>S521*H521</f>
        <v>0.12480000000000001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271</v>
      </c>
      <c r="AT521" s="217" t="s">
        <v>151</v>
      </c>
      <c r="AU521" s="217" t="s">
        <v>84</v>
      </c>
      <c r="AY521" s="19" t="s">
        <v>148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9" t="s">
        <v>82</v>
      </c>
      <c r="BK521" s="218">
        <f>ROUND(I521*H521,2)</f>
        <v>0</v>
      </c>
      <c r="BL521" s="19" t="s">
        <v>271</v>
      </c>
      <c r="BM521" s="217" t="s">
        <v>844</v>
      </c>
    </row>
    <row r="522" s="2" customFormat="1">
      <c r="A522" s="40"/>
      <c r="B522" s="41"/>
      <c r="C522" s="42"/>
      <c r="D522" s="219" t="s">
        <v>158</v>
      </c>
      <c r="E522" s="42"/>
      <c r="F522" s="220" t="s">
        <v>845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158</v>
      </c>
      <c r="AU522" s="19" t="s">
        <v>84</v>
      </c>
    </row>
    <row r="523" s="2" customFormat="1">
      <c r="A523" s="40"/>
      <c r="B523" s="41"/>
      <c r="C523" s="42"/>
      <c r="D523" s="224" t="s">
        <v>160</v>
      </c>
      <c r="E523" s="42"/>
      <c r="F523" s="225" t="s">
        <v>846</v>
      </c>
      <c r="G523" s="42"/>
      <c r="H523" s="42"/>
      <c r="I523" s="221"/>
      <c r="J523" s="42"/>
      <c r="K523" s="42"/>
      <c r="L523" s="46"/>
      <c r="M523" s="222"/>
      <c r="N523" s="22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160</v>
      </c>
      <c r="AU523" s="19" t="s">
        <v>84</v>
      </c>
    </row>
    <row r="524" s="13" customFormat="1">
      <c r="A524" s="13"/>
      <c r="B524" s="226"/>
      <c r="C524" s="227"/>
      <c r="D524" s="219" t="s">
        <v>162</v>
      </c>
      <c r="E524" s="228" t="s">
        <v>19</v>
      </c>
      <c r="F524" s="229" t="s">
        <v>329</v>
      </c>
      <c r="G524" s="227"/>
      <c r="H524" s="228" t="s">
        <v>19</v>
      </c>
      <c r="I524" s="230"/>
      <c r="J524" s="227"/>
      <c r="K524" s="227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162</v>
      </c>
      <c r="AU524" s="235" t="s">
        <v>84</v>
      </c>
      <c r="AV524" s="13" t="s">
        <v>82</v>
      </c>
      <c r="AW524" s="13" t="s">
        <v>33</v>
      </c>
      <c r="AX524" s="13" t="s">
        <v>74</v>
      </c>
      <c r="AY524" s="235" t="s">
        <v>148</v>
      </c>
    </row>
    <row r="525" s="14" customFormat="1">
      <c r="A525" s="14"/>
      <c r="B525" s="236"/>
      <c r="C525" s="237"/>
      <c r="D525" s="219" t="s">
        <v>162</v>
      </c>
      <c r="E525" s="238" t="s">
        <v>19</v>
      </c>
      <c r="F525" s="239" t="s">
        <v>847</v>
      </c>
      <c r="G525" s="237"/>
      <c r="H525" s="240">
        <v>5.2000000000000002</v>
      </c>
      <c r="I525" s="241"/>
      <c r="J525" s="237"/>
      <c r="K525" s="237"/>
      <c r="L525" s="242"/>
      <c r="M525" s="243"/>
      <c r="N525" s="244"/>
      <c r="O525" s="244"/>
      <c r="P525" s="244"/>
      <c r="Q525" s="244"/>
      <c r="R525" s="244"/>
      <c r="S525" s="244"/>
      <c r="T525" s="24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6" t="s">
        <v>162</v>
      </c>
      <c r="AU525" s="246" t="s">
        <v>84</v>
      </c>
      <c r="AV525" s="14" t="s">
        <v>84</v>
      </c>
      <c r="AW525" s="14" t="s">
        <v>33</v>
      </c>
      <c r="AX525" s="14" t="s">
        <v>82</v>
      </c>
      <c r="AY525" s="246" t="s">
        <v>148</v>
      </c>
    </row>
    <row r="526" s="2" customFormat="1" ht="16.5" customHeight="1">
      <c r="A526" s="40"/>
      <c r="B526" s="41"/>
      <c r="C526" s="206" t="s">
        <v>848</v>
      </c>
      <c r="D526" s="206" t="s">
        <v>151</v>
      </c>
      <c r="E526" s="207" t="s">
        <v>849</v>
      </c>
      <c r="F526" s="208" t="s">
        <v>850</v>
      </c>
      <c r="G526" s="209" t="s">
        <v>356</v>
      </c>
      <c r="H526" s="210">
        <v>9.6300000000000008</v>
      </c>
      <c r="I526" s="211"/>
      <c r="J526" s="212">
        <f>ROUND(I526*H526,2)</f>
        <v>0</v>
      </c>
      <c r="K526" s="208" t="s">
        <v>155</v>
      </c>
      <c r="L526" s="46"/>
      <c r="M526" s="213" t="s">
        <v>19</v>
      </c>
      <c r="N526" s="214" t="s">
        <v>45</v>
      </c>
      <c r="O526" s="86"/>
      <c r="P526" s="215">
        <f>O526*H526</f>
        <v>0</v>
      </c>
      <c r="Q526" s="215">
        <v>0</v>
      </c>
      <c r="R526" s="215">
        <f>Q526*H526</f>
        <v>0</v>
      </c>
      <c r="S526" s="215">
        <v>0</v>
      </c>
      <c r="T526" s="216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271</v>
      </c>
      <c r="AT526" s="217" t="s">
        <v>151</v>
      </c>
      <c r="AU526" s="217" t="s">
        <v>84</v>
      </c>
      <c r="AY526" s="19" t="s">
        <v>148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82</v>
      </c>
      <c r="BK526" s="218">
        <f>ROUND(I526*H526,2)</f>
        <v>0</v>
      </c>
      <c r="BL526" s="19" t="s">
        <v>271</v>
      </c>
      <c r="BM526" s="217" t="s">
        <v>851</v>
      </c>
    </row>
    <row r="527" s="2" customFormat="1">
      <c r="A527" s="40"/>
      <c r="B527" s="41"/>
      <c r="C527" s="42"/>
      <c r="D527" s="219" t="s">
        <v>158</v>
      </c>
      <c r="E527" s="42"/>
      <c r="F527" s="220" t="s">
        <v>852</v>
      </c>
      <c r="G527" s="42"/>
      <c r="H527" s="42"/>
      <c r="I527" s="221"/>
      <c r="J527" s="42"/>
      <c r="K527" s="42"/>
      <c r="L527" s="46"/>
      <c r="M527" s="222"/>
      <c r="N527" s="22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158</v>
      </c>
      <c r="AU527" s="19" t="s">
        <v>84</v>
      </c>
    </row>
    <row r="528" s="2" customFormat="1">
      <c r="A528" s="40"/>
      <c r="B528" s="41"/>
      <c r="C528" s="42"/>
      <c r="D528" s="224" t="s">
        <v>160</v>
      </c>
      <c r="E528" s="42"/>
      <c r="F528" s="225" t="s">
        <v>853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160</v>
      </c>
      <c r="AU528" s="19" t="s">
        <v>84</v>
      </c>
    </row>
    <row r="529" s="14" customFormat="1">
      <c r="A529" s="14"/>
      <c r="B529" s="236"/>
      <c r="C529" s="237"/>
      <c r="D529" s="219" t="s">
        <v>162</v>
      </c>
      <c r="E529" s="238" t="s">
        <v>19</v>
      </c>
      <c r="F529" s="239" t="s">
        <v>854</v>
      </c>
      <c r="G529" s="237"/>
      <c r="H529" s="240">
        <v>9.6300000000000008</v>
      </c>
      <c r="I529" s="241"/>
      <c r="J529" s="237"/>
      <c r="K529" s="237"/>
      <c r="L529" s="242"/>
      <c r="M529" s="243"/>
      <c r="N529" s="244"/>
      <c r="O529" s="244"/>
      <c r="P529" s="244"/>
      <c r="Q529" s="244"/>
      <c r="R529" s="244"/>
      <c r="S529" s="244"/>
      <c r="T529" s="24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6" t="s">
        <v>162</v>
      </c>
      <c r="AU529" s="246" t="s">
        <v>84</v>
      </c>
      <c r="AV529" s="14" t="s">
        <v>84</v>
      </c>
      <c r="AW529" s="14" t="s">
        <v>33</v>
      </c>
      <c r="AX529" s="14" t="s">
        <v>82</v>
      </c>
      <c r="AY529" s="246" t="s">
        <v>148</v>
      </c>
    </row>
    <row r="530" s="2" customFormat="1" ht="16.5" customHeight="1">
      <c r="A530" s="40"/>
      <c r="B530" s="41"/>
      <c r="C530" s="258" t="s">
        <v>855</v>
      </c>
      <c r="D530" s="258" t="s">
        <v>272</v>
      </c>
      <c r="E530" s="259" t="s">
        <v>856</v>
      </c>
      <c r="F530" s="260" t="s">
        <v>857</v>
      </c>
      <c r="G530" s="261" t="s">
        <v>356</v>
      </c>
      <c r="H530" s="262">
        <v>10.593</v>
      </c>
      <c r="I530" s="263"/>
      <c r="J530" s="264">
        <f>ROUND(I530*H530,2)</f>
        <v>0</v>
      </c>
      <c r="K530" s="260" t="s">
        <v>155</v>
      </c>
      <c r="L530" s="265"/>
      <c r="M530" s="266" t="s">
        <v>19</v>
      </c>
      <c r="N530" s="267" t="s">
        <v>45</v>
      </c>
      <c r="O530" s="86"/>
      <c r="P530" s="215">
        <f>O530*H530</f>
        <v>0</v>
      </c>
      <c r="Q530" s="215">
        <v>0.0040000000000000001</v>
      </c>
      <c r="R530" s="215">
        <f>Q530*H530</f>
        <v>0.042372</v>
      </c>
      <c r="S530" s="215">
        <v>0</v>
      </c>
      <c r="T530" s="216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7" t="s">
        <v>371</v>
      </c>
      <c r="AT530" s="217" t="s">
        <v>272</v>
      </c>
      <c r="AU530" s="217" t="s">
        <v>84</v>
      </c>
      <c r="AY530" s="19" t="s">
        <v>148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9" t="s">
        <v>82</v>
      </c>
      <c r="BK530" s="218">
        <f>ROUND(I530*H530,2)</f>
        <v>0</v>
      </c>
      <c r="BL530" s="19" t="s">
        <v>271</v>
      </c>
      <c r="BM530" s="217" t="s">
        <v>858</v>
      </c>
    </row>
    <row r="531" s="2" customFormat="1">
      <c r="A531" s="40"/>
      <c r="B531" s="41"/>
      <c r="C531" s="42"/>
      <c r="D531" s="219" t="s">
        <v>158</v>
      </c>
      <c r="E531" s="42"/>
      <c r="F531" s="220" t="s">
        <v>857</v>
      </c>
      <c r="G531" s="42"/>
      <c r="H531" s="42"/>
      <c r="I531" s="221"/>
      <c r="J531" s="42"/>
      <c r="K531" s="42"/>
      <c r="L531" s="46"/>
      <c r="M531" s="222"/>
      <c r="N531" s="223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158</v>
      </c>
      <c r="AU531" s="19" t="s">
        <v>84</v>
      </c>
    </row>
    <row r="532" s="14" customFormat="1">
      <c r="A532" s="14"/>
      <c r="B532" s="236"/>
      <c r="C532" s="237"/>
      <c r="D532" s="219" t="s">
        <v>162</v>
      </c>
      <c r="E532" s="238" t="s">
        <v>19</v>
      </c>
      <c r="F532" s="239" t="s">
        <v>854</v>
      </c>
      <c r="G532" s="237"/>
      <c r="H532" s="240">
        <v>9.6300000000000008</v>
      </c>
      <c r="I532" s="241"/>
      <c r="J532" s="237"/>
      <c r="K532" s="237"/>
      <c r="L532" s="242"/>
      <c r="M532" s="243"/>
      <c r="N532" s="244"/>
      <c r="O532" s="244"/>
      <c r="P532" s="244"/>
      <c r="Q532" s="244"/>
      <c r="R532" s="244"/>
      <c r="S532" s="244"/>
      <c r="T532" s="24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6" t="s">
        <v>162</v>
      </c>
      <c r="AU532" s="246" t="s">
        <v>84</v>
      </c>
      <c r="AV532" s="14" t="s">
        <v>84</v>
      </c>
      <c r="AW532" s="14" t="s">
        <v>33</v>
      </c>
      <c r="AX532" s="14" t="s">
        <v>82</v>
      </c>
      <c r="AY532" s="246" t="s">
        <v>148</v>
      </c>
    </row>
    <row r="533" s="14" customFormat="1">
      <c r="A533" s="14"/>
      <c r="B533" s="236"/>
      <c r="C533" s="237"/>
      <c r="D533" s="219" t="s">
        <v>162</v>
      </c>
      <c r="E533" s="237"/>
      <c r="F533" s="239" t="s">
        <v>859</v>
      </c>
      <c r="G533" s="237"/>
      <c r="H533" s="240">
        <v>10.593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6" t="s">
        <v>162</v>
      </c>
      <c r="AU533" s="246" t="s">
        <v>84</v>
      </c>
      <c r="AV533" s="14" t="s">
        <v>84</v>
      </c>
      <c r="AW533" s="14" t="s">
        <v>4</v>
      </c>
      <c r="AX533" s="14" t="s">
        <v>82</v>
      </c>
      <c r="AY533" s="246" t="s">
        <v>148</v>
      </c>
    </row>
    <row r="534" s="2" customFormat="1" ht="16.5" customHeight="1">
      <c r="A534" s="40"/>
      <c r="B534" s="41"/>
      <c r="C534" s="206" t="s">
        <v>860</v>
      </c>
      <c r="D534" s="206" t="s">
        <v>151</v>
      </c>
      <c r="E534" s="207" t="s">
        <v>861</v>
      </c>
      <c r="F534" s="208" t="s">
        <v>862</v>
      </c>
      <c r="G534" s="209" t="s">
        <v>356</v>
      </c>
      <c r="H534" s="210">
        <v>3.54</v>
      </c>
      <c r="I534" s="211"/>
      <c r="J534" s="212">
        <f>ROUND(I534*H534,2)</f>
        <v>0</v>
      </c>
      <c r="K534" s="208" t="s">
        <v>155</v>
      </c>
      <c r="L534" s="46"/>
      <c r="M534" s="213" t="s">
        <v>19</v>
      </c>
      <c r="N534" s="214" t="s">
        <v>45</v>
      </c>
      <c r="O534" s="86"/>
      <c r="P534" s="215">
        <f>O534*H534</f>
        <v>0</v>
      </c>
      <c r="Q534" s="215">
        <v>0</v>
      </c>
      <c r="R534" s="215">
        <f>Q534*H534</f>
        <v>0</v>
      </c>
      <c r="S534" s="215">
        <v>0</v>
      </c>
      <c r="T534" s="21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271</v>
      </c>
      <c r="AT534" s="217" t="s">
        <v>151</v>
      </c>
      <c r="AU534" s="217" t="s">
        <v>84</v>
      </c>
      <c r="AY534" s="19" t="s">
        <v>148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9" t="s">
        <v>82</v>
      </c>
      <c r="BK534" s="218">
        <f>ROUND(I534*H534,2)</f>
        <v>0</v>
      </c>
      <c r="BL534" s="19" t="s">
        <v>271</v>
      </c>
      <c r="BM534" s="217" t="s">
        <v>863</v>
      </c>
    </row>
    <row r="535" s="2" customFormat="1">
      <c r="A535" s="40"/>
      <c r="B535" s="41"/>
      <c r="C535" s="42"/>
      <c r="D535" s="219" t="s">
        <v>158</v>
      </c>
      <c r="E535" s="42"/>
      <c r="F535" s="220" t="s">
        <v>864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158</v>
      </c>
      <c r="AU535" s="19" t="s">
        <v>84</v>
      </c>
    </row>
    <row r="536" s="2" customFormat="1">
      <c r="A536" s="40"/>
      <c r="B536" s="41"/>
      <c r="C536" s="42"/>
      <c r="D536" s="224" t="s">
        <v>160</v>
      </c>
      <c r="E536" s="42"/>
      <c r="F536" s="225" t="s">
        <v>865</v>
      </c>
      <c r="G536" s="42"/>
      <c r="H536" s="42"/>
      <c r="I536" s="221"/>
      <c r="J536" s="42"/>
      <c r="K536" s="42"/>
      <c r="L536" s="46"/>
      <c r="M536" s="222"/>
      <c r="N536" s="22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160</v>
      </c>
      <c r="AU536" s="19" t="s">
        <v>84</v>
      </c>
    </row>
    <row r="537" s="14" customFormat="1">
      <c r="A537" s="14"/>
      <c r="B537" s="236"/>
      <c r="C537" s="237"/>
      <c r="D537" s="219" t="s">
        <v>162</v>
      </c>
      <c r="E537" s="238" t="s">
        <v>19</v>
      </c>
      <c r="F537" s="239" t="s">
        <v>866</v>
      </c>
      <c r="G537" s="237"/>
      <c r="H537" s="240">
        <v>3.54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6" t="s">
        <v>162</v>
      </c>
      <c r="AU537" s="246" t="s">
        <v>84</v>
      </c>
      <c r="AV537" s="14" t="s">
        <v>84</v>
      </c>
      <c r="AW537" s="14" t="s">
        <v>33</v>
      </c>
      <c r="AX537" s="14" t="s">
        <v>82</v>
      </c>
      <c r="AY537" s="246" t="s">
        <v>148</v>
      </c>
    </row>
    <row r="538" s="2" customFormat="1" ht="16.5" customHeight="1">
      <c r="A538" s="40"/>
      <c r="B538" s="41"/>
      <c r="C538" s="258" t="s">
        <v>867</v>
      </c>
      <c r="D538" s="258" t="s">
        <v>272</v>
      </c>
      <c r="E538" s="259" t="s">
        <v>868</v>
      </c>
      <c r="F538" s="260" t="s">
        <v>869</v>
      </c>
      <c r="G538" s="261" t="s">
        <v>356</v>
      </c>
      <c r="H538" s="262">
        <v>3.54</v>
      </c>
      <c r="I538" s="263"/>
      <c r="J538" s="264">
        <f>ROUND(I538*H538,2)</f>
        <v>0</v>
      </c>
      <c r="K538" s="260" t="s">
        <v>19</v>
      </c>
      <c r="L538" s="265"/>
      <c r="M538" s="266" t="s">
        <v>19</v>
      </c>
      <c r="N538" s="267" t="s">
        <v>45</v>
      </c>
      <c r="O538" s="86"/>
      <c r="P538" s="215">
        <f>O538*H538</f>
        <v>0</v>
      </c>
      <c r="Q538" s="215">
        <v>0.01</v>
      </c>
      <c r="R538" s="215">
        <f>Q538*H538</f>
        <v>0.035400000000000001</v>
      </c>
      <c r="S538" s="215">
        <v>0</v>
      </c>
      <c r="T538" s="216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7" t="s">
        <v>371</v>
      </c>
      <c r="AT538" s="217" t="s">
        <v>272</v>
      </c>
      <c r="AU538" s="217" t="s">
        <v>84</v>
      </c>
      <c r="AY538" s="19" t="s">
        <v>148</v>
      </c>
      <c r="BE538" s="218">
        <f>IF(N538="základní",J538,0)</f>
        <v>0</v>
      </c>
      <c r="BF538" s="218">
        <f>IF(N538="snížená",J538,0)</f>
        <v>0</v>
      </c>
      <c r="BG538" s="218">
        <f>IF(N538="zákl. přenesená",J538,0)</f>
        <v>0</v>
      </c>
      <c r="BH538" s="218">
        <f>IF(N538="sníž. přenesená",J538,0)</f>
        <v>0</v>
      </c>
      <c r="BI538" s="218">
        <f>IF(N538="nulová",J538,0)</f>
        <v>0</v>
      </c>
      <c r="BJ538" s="19" t="s">
        <v>82</v>
      </c>
      <c r="BK538" s="218">
        <f>ROUND(I538*H538,2)</f>
        <v>0</v>
      </c>
      <c r="BL538" s="19" t="s">
        <v>271</v>
      </c>
      <c r="BM538" s="217" t="s">
        <v>870</v>
      </c>
    </row>
    <row r="539" s="2" customFormat="1">
      <c r="A539" s="40"/>
      <c r="B539" s="41"/>
      <c r="C539" s="42"/>
      <c r="D539" s="219" t="s">
        <v>158</v>
      </c>
      <c r="E539" s="42"/>
      <c r="F539" s="220" t="s">
        <v>869</v>
      </c>
      <c r="G539" s="42"/>
      <c r="H539" s="42"/>
      <c r="I539" s="221"/>
      <c r="J539" s="42"/>
      <c r="K539" s="42"/>
      <c r="L539" s="46"/>
      <c r="M539" s="222"/>
      <c r="N539" s="223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158</v>
      </c>
      <c r="AU539" s="19" t="s">
        <v>84</v>
      </c>
    </row>
    <row r="540" s="2" customFormat="1" ht="16.5" customHeight="1">
      <c r="A540" s="40"/>
      <c r="B540" s="41"/>
      <c r="C540" s="258" t="s">
        <v>871</v>
      </c>
      <c r="D540" s="258" t="s">
        <v>272</v>
      </c>
      <c r="E540" s="259" t="s">
        <v>872</v>
      </c>
      <c r="F540" s="260" t="s">
        <v>873</v>
      </c>
      <c r="G540" s="261" t="s">
        <v>189</v>
      </c>
      <c r="H540" s="262">
        <v>10</v>
      </c>
      <c r="I540" s="263"/>
      <c r="J540" s="264">
        <f>ROUND(I540*H540,2)</f>
        <v>0</v>
      </c>
      <c r="K540" s="260" t="s">
        <v>155</v>
      </c>
      <c r="L540" s="265"/>
      <c r="M540" s="266" t="s">
        <v>19</v>
      </c>
      <c r="N540" s="267" t="s">
        <v>45</v>
      </c>
      <c r="O540" s="86"/>
      <c r="P540" s="215">
        <f>O540*H540</f>
        <v>0</v>
      </c>
      <c r="Q540" s="215">
        <v>6.0000000000000002E-05</v>
      </c>
      <c r="R540" s="215">
        <f>Q540*H540</f>
        <v>0.00060000000000000006</v>
      </c>
      <c r="S540" s="215">
        <v>0</v>
      </c>
      <c r="T540" s="216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7" t="s">
        <v>371</v>
      </c>
      <c r="AT540" s="217" t="s">
        <v>272</v>
      </c>
      <c r="AU540" s="217" t="s">
        <v>84</v>
      </c>
      <c r="AY540" s="19" t="s">
        <v>148</v>
      </c>
      <c r="BE540" s="218">
        <f>IF(N540="základní",J540,0)</f>
        <v>0</v>
      </c>
      <c r="BF540" s="218">
        <f>IF(N540="snížená",J540,0)</f>
        <v>0</v>
      </c>
      <c r="BG540" s="218">
        <f>IF(N540="zákl. přenesená",J540,0)</f>
        <v>0</v>
      </c>
      <c r="BH540" s="218">
        <f>IF(N540="sníž. přenesená",J540,0)</f>
        <v>0</v>
      </c>
      <c r="BI540" s="218">
        <f>IF(N540="nulová",J540,0)</f>
        <v>0</v>
      </c>
      <c r="BJ540" s="19" t="s">
        <v>82</v>
      </c>
      <c r="BK540" s="218">
        <f>ROUND(I540*H540,2)</f>
        <v>0</v>
      </c>
      <c r="BL540" s="19" t="s">
        <v>271</v>
      </c>
      <c r="BM540" s="217" t="s">
        <v>874</v>
      </c>
    </row>
    <row r="541" s="2" customFormat="1">
      <c r="A541" s="40"/>
      <c r="B541" s="41"/>
      <c r="C541" s="42"/>
      <c r="D541" s="219" t="s">
        <v>158</v>
      </c>
      <c r="E541" s="42"/>
      <c r="F541" s="220" t="s">
        <v>873</v>
      </c>
      <c r="G541" s="42"/>
      <c r="H541" s="42"/>
      <c r="I541" s="221"/>
      <c r="J541" s="42"/>
      <c r="K541" s="42"/>
      <c r="L541" s="46"/>
      <c r="M541" s="222"/>
      <c r="N541" s="223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158</v>
      </c>
      <c r="AU541" s="19" t="s">
        <v>84</v>
      </c>
    </row>
    <row r="542" s="2" customFormat="1" ht="16.5" customHeight="1">
      <c r="A542" s="40"/>
      <c r="B542" s="41"/>
      <c r="C542" s="206" t="s">
        <v>875</v>
      </c>
      <c r="D542" s="206" t="s">
        <v>151</v>
      </c>
      <c r="E542" s="207" t="s">
        <v>876</v>
      </c>
      <c r="F542" s="208" t="s">
        <v>877</v>
      </c>
      <c r="G542" s="209" t="s">
        <v>189</v>
      </c>
      <c r="H542" s="210">
        <v>9</v>
      </c>
      <c r="I542" s="211"/>
      <c r="J542" s="212">
        <f>ROUND(I542*H542,2)</f>
        <v>0</v>
      </c>
      <c r="K542" s="208" t="s">
        <v>155</v>
      </c>
      <c r="L542" s="46"/>
      <c r="M542" s="213" t="s">
        <v>19</v>
      </c>
      <c r="N542" s="214" t="s">
        <v>45</v>
      </c>
      <c r="O542" s="86"/>
      <c r="P542" s="215">
        <f>O542*H542</f>
        <v>0</v>
      </c>
      <c r="Q542" s="215">
        <v>0</v>
      </c>
      <c r="R542" s="215">
        <f>Q542*H542</f>
        <v>0</v>
      </c>
      <c r="S542" s="215">
        <v>0</v>
      </c>
      <c r="T542" s="216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271</v>
      </c>
      <c r="AT542" s="217" t="s">
        <v>151</v>
      </c>
      <c r="AU542" s="217" t="s">
        <v>84</v>
      </c>
      <c r="AY542" s="19" t="s">
        <v>148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82</v>
      </c>
      <c r="BK542" s="218">
        <f>ROUND(I542*H542,2)</f>
        <v>0</v>
      </c>
      <c r="BL542" s="19" t="s">
        <v>271</v>
      </c>
      <c r="BM542" s="217" t="s">
        <v>878</v>
      </c>
    </row>
    <row r="543" s="2" customFormat="1">
      <c r="A543" s="40"/>
      <c r="B543" s="41"/>
      <c r="C543" s="42"/>
      <c r="D543" s="219" t="s">
        <v>158</v>
      </c>
      <c r="E543" s="42"/>
      <c r="F543" s="220" t="s">
        <v>879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158</v>
      </c>
      <c r="AU543" s="19" t="s">
        <v>84</v>
      </c>
    </row>
    <row r="544" s="2" customFormat="1">
      <c r="A544" s="40"/>
      <c r="B544" s="41"/>
      <c r="C544" s="42"/>
      <c r="D544" s="224" t="s">
        <v>160</v>
      </c>
      <c r="E544" s="42"/>
      <c r="F544" s="225" t="s">
        <v>880</v>
      </c>
      <c r="G544" s="42"/>
      <c r="H544" s="42"/>
      <c r="I544" s="221"/>
      <c r="J544" s="42"/>
      <c r="K544" s="42"/>
      <c r="L544" s="46"/>
      <c r="M544" s="222"/>
      <c r="N544" s="22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160</v>
      </c>
      <c r="AU544" s="19" t="s">
        <v>84</v>
      </c>
    </row>
    <row r="545" s="14" customFormat="1">
      <c r="A545" s="14"/>
      <c r="B545" s="236"/>
      <c r="C545" s="237"/>
      <c r="D545" s="219" t="s">
        <v>162</v>
      </c>
      <c r="E545" s="238" t="s">
        <v>19</v>
      </c>
      <c r="F545" s="239" t="s">
        <v>881</v>
      </c>
      <c r="G545" s="237"/>
      <c r="H545" s="240">
        <v>9</v>
      </c>
      <c r="I545" s="241"/>
      <c r="J545" s="237"/>
      <c r="K545" s="237"/>
      <c r="L545" s="242"/>
      <c r="M545" s="243"/>
      <c r="N545" s="244"/>
      <c r="O545" s="244"/>
      <c r="P545" s="244"/>
      <c r="Q545" s="244"/>
      <c r="R545" s="244"/>
      <c r="S545" s="244"/>
      <c r="T545" s="245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6" t="s">
        <v>162</v>
      </c>
      <c r="AU545" s="246" t="s">
        <v>84</v>
      </c>
      <c r="AV545" s="14" t="s">
        <v>84</v>
      </c>
      <c r="AW545" s="14" t="s">
        <v>33</v>
      </c>
      <c r="AX545" s="14" t="s">
        <v>82</v>
      </c>
      <c r="AY545" s="246" t="s">
        <v>148</v>
      </c>
    </row>
    <row r="546" s="2" customFormat="1" ht="16.5" customHeight="1">
      <c r="A546" s="40"/>
      <c r="B546" s="41"/>
      <c r="C546" s="206" t="s">
        <v>882</v>
      </c>
      <c r="D546" s="206" t="s">
        <v>151</v>
      </c>
      <c r="E546" s="207" t="s">
        <v>883</v>
      </c>
      <c r="F546" s="208" t="s">
        <v>884</v>
      </c>
      <c r="G546" s="209" t="s">
        <v>189</v>
      </c>
      <c r="H546" s="210">
        <v>1</v>
      </c>
      <c r="I546" s="211"/>
      <c r="J546" s="212">
        <f>ROUND(I546*H546,2)</f>
        <v>0</v>
      </c>
      <c r="K546" s="208" t="s">
        <v>155</v>
      </c>
      <c r="L546" s="46"/>
      <c r="M546" s="213" t="s">
        <v>19</v>
      </c>
      <c r="N546" s="214" t="s">
        <v>45</v>
      </c>
      <c r="O546" s="86"/>
      <c r="P546" s="215">
        <f>O546*H546</f>
        <v>0</v>
      </c>
      <c r="Q546" s="215">
        <v>0</v>
      </c>
      <c r="R546" s="215">
        <f>Q546*H546</f>
        <v>0</v>
      </c>
      <c r="S546" s="215">
        <v>0</v>
      </c>
      <c r="T546" s="216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7" t="s">
        <v>271</v>
      </c>
      <c r="AT546" s="217" t="s">
        <v>151</v>
      </c>
      <c r="AU546" s="217" t="s">
        <v>84</v>
      </c>
      <c r="AY546" s="19" t="s">
        <v>148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9" t="s">
        <v>82</v>
      </c>
      <c r="BK546" s="218">
        <f>ROUND(I546*H546,2)</f>
        <v>0</v>
      </c>
      <c r="BL546" s="19" t="s">
        <v>271</v>
      </c>
      <c r="BM546" s="217" t="s">
        <v>885</v>
      </c>
    </row>
    <row r="547" s="2" customFormat="1">
      <c r="A547" s="40"/>
      <c r="B547" s="41"/>
      <c r="C547" s="42"/>
      <c r="D547" s="219" t="s">
        <v>158</v>
      </c>
      <c r="E547" s="42"/>
      <c r="F547" s="220" t="s">
        <v>886</v>
      </c>
      <c r="G547" s="42"/>
      <c r="H547" s="42"/>
      <c r="I547" s="221"/>
      <c r="J547" s="42"/>
      <c r="K547" s="42"/>
      <c r="L547" s="46"/>
      <c r="M547" s="222"/>
      <c r="N547" s="223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158</v>
      </c>
      <c r="AU547" s="19" t="s">
        <v>84</v>
      </c>
    </row>
    <row r="548" s="2" customFormat="1">
      <c r="A548" s="40"/>
      <c r="B548" s="41"/>
      <c r="C548" s="42"/>
      <c r="D548" s="224" t="s">
        <v>160</v>
      </c>
      <c r="E548" s="42"/>
      <c r="F548" s="225" t="s">
        <v>887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160</v>
      </c>
      <c r="AU548" s="19" t="s">
        <v>84</v>
      </c>
    </row>
    <row r="549" s="2" customFormat="1" ht="16.5" customHeight="1">
      <c r="A549" s="40"/>
      <c r="B549" s="41"/>
      <c r="C549" s="206" t="s">
        <v>888</v>
      </c>
      <c r="D549" s="206" t="s">
        <v>151</v>
      </c>
      <c r="E549" s="207" t="s">
        <v>889</v>
      </c>
      <c r="F549" s="208" t="s">
        <v>890</v>
      </c>
      <c r="G549" s="209" t="s">
        <v>189</v>
      </c>
      <c r="H549" s="210">
        <v>8</v>
      </c>
      <c r="I549" s="211"/>
      <c r="J549" s="212">
        <f>ROUND(I549*H549,2)</f>
        <v>0</v>
      </c>
      <c r="K549" s="208" t="s">
        <v>155</v>
      </c>
      <c r="L549" s="46"/>
      <c r="M549" s="213" t="s">
        <v>19</v>
      </c>
      <c r="N549" s="214" t="s">
        <v>45</v>
      </c>
      <c r="O549" s="86"/>
      <c r="P549" s="215">
        <f>O549*H549</f>
        <v>0</v>
      </c>
      <c r="Q549" s="215">
        <v>0</v>
      </c>
      <c r="R549" s="215">
        <f>Q549*H549</f>
        <v>0</v>
      </c>
      <c r="S549" s="215">
        <v>0</v>
      </c>
      <c r="T549" s="216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7" t="s">
        <v>271</v>
      </c>
      <c r="AT549" s="217" t="s">
        <v>151</v>
      </c>
      <c r="AU549" s="217" t="s">
        <v>84</v>
      </c>
      <c r="AY549" s="19" t="s">
        <v>148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19" t="s">
        <v>82</v>
      </c>
      <c r="BK549" s="218">
        <f>ROUND(I549*H549,2)</f>
        <v>0</v>
      </c>
      <c r="BL549" s="19" t="s">
        <v>271</v>
      </c>
      <c r="BM549" s="217" t="s">
        <v>891</v>
      </c>
    </row>
    <row r="550" s="2" customFormat="1">
      <c r="A550" s="40"/>
      <c r="B550" s="41"/>
      <c r="C550" s="42"/>
      <c r="D550" s="219" t="s">
        <v>158</v>
      </c>
      <c r="E550" s="42"/>
      <c r="F550" s="220" t="s">
        <v>892</v>
      </c>
      <c r="G550" s="42"/>
      <c r="H550" s="42"/>
      <c r="I550" s="221"/>
      <c r="J550" s="42"/>
      <c r="K550" s="42"/>
      <c r="L550" s="46"/>
      <c r="M550" s="222"/>
      <c r="N550" s="223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158</v>
      </c>
      <c r="AU550" s="19" t="s">
        <v>84</v>
      </c>
    </row>
    <row r="551" s="2" customFormat="1">
      <c r="A551" s="40"/>
      <c r="B551" s="41"/>
      <c r="C551" s="42"/>
      <c r="D551" s="224" t="s">
        <v>160</v>
      </c>
      <c r="E551" s="42"/>
      <c r="F551" s="225" t="s">
        <v>893</v>
      </c>
      <c r="G551" s="42"/>
      <c r="H551" s="42"/>
      <c r="I551" s="221"/>
      <c r="J551" s="42"/>
      <c r="K551" s="42"/>
      <c r="L551" s="46"/>
      <c r="M551" s="222"/>
      <c r="N551" s="22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160</v>
      </c>
      <c r="AU551" s="19" t="s">
        <v>84</v>
      </c>
    </row>
    <row r="552" s="14" customFormat="1">
      <c r="A552" s="14"/>
      <c r="B552" s="236"/>
      <c r="C552" s="237"/>
      <c r="D552" s="219" t="s">
        <v>162</v>
      </c>
      <c r="E552" s="238" t="s">
        <v>19</v>
      </c>
      <c r="F552" s="239" t="s">
        <v>894</v>
      </c>
      <c r="G552" s="237"/>
      <c r="H552" s="240">
        <v>8</v>
      </c>
      <c r="I552" s="241"/>
      <c r="J552" s="237"/>
      <c r="K552" s="237"/>
      <c r="L552" s="242"/>
      <c r="M552" s="243"/>
      <c r="N552" s="244"/>
      <c r="O552" s="244"/>
      <c r="P552" s="244"/>
      <c r="Q552" s="244"/>
      <c r="R552" s="244"/>
      <c r="S552" s="244"/>
      <c r="T552" s="245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6" t="s">
        <v>162</v>
      </c>
      <c r="AU552" s="246" t="s">
        <v>84</v>
      </c>
      <c r="AV552" s="14" t="s">
        <v>84</v>
      </c>
      <c r="AW552" s="14" t="s">
        <v>33</v>
      </c>
      <c r="AX552" s="14" t="s">
        <v>82</v>
      </c>
      <c r="AY552" s="246" t="s">
        <v>148</v>
      </c>
    </row>
    <row r="553" s="2" customFormat="1" ht="16.5" customHeight="1">
      <c r="A553" s="40"/>
      <c r="B553" s="41"/>
      <c r="C553" s="206" t="s">
        <v>895</v>
      </c>
      <c r="D553" s="206" t="s">
        <v>151</v>
      </c>
      <c r="E553" s="207" t="s">
        <v>896</v>
      </c>
      <c r="F553" s="208" t="s">
        <v>897</v>
      </c>
      <c r="G553" s="209" t="s">
        <v>189</v>
      </c>
      <c r="H553" s="210">
        <v>2</v>
      </c>
      <c r="I553" s="211"/>
      <c r="J553" s="212">
        <f>ROUND(I553*H553,2)</f>
        <v>0</v>
      </c>
      <c r="K553" s="208" t="s">
        <v>155</v>
      </c>
      <c r="L553" s="46"/>
      <c r="M553" s="213" t="s">
        <v>19</v>
      </c>
      <c r="N553" s="214" t="s">
        <v>45</v>
      </c>
      <c r="O553" s="86"/>
      <c r="P553" s="215">
        <f>O553*H553</f>
        <v>0</v>
      </c>
      <c r="Q553" s="215">
        <v>0</v>
      </c>
      <c r="R553" s="215">
        <f>Q553*H553</f>
        <v>0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271</v>
      </c>
      <c r="AT553" s="217" t="s">
        <v>151</v>
      </c>
      <c r="AU553" s="217" t="s">
        <v>84</v>
      </c>
      <c r="AY553" s="19" t="s">
        <v>148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82</v>
      </c>
      <c r="BK553" s="218">
        <f>ROUND(I553*H553,2)</f>
        <v>0</v>
      </c>
      <c r="BL553" s="19" t="s">
        <v>271</v>
      </c>
      <c r="BM553" s="217" t="s">
        <v>898</v>
      </c>
    </row>
    <row r="554" s="2" customFormat="1">
      <c r="A554" s="40"/>
      <c r="B554" s="41"/>
      <c r="C554" s="42"/>
      <c r="D554" s="219" t="s">
        <v>158</v>
      </c>
      <c r="E554" s="42"/>
      <c r="F554" s="220" t="s">
        <v>899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158</v>
      </c>
      <c r="AU554" s="19" t="s">
        <v>84</v>
      </c>
    </row>
    <row r="555" s="2" customFormat="1">
      <c r="A555" s="40"/>
      <c r="B555" s="41"/>
      <c r="C555" s="42"/>
      <c r="D555" s="224" t="s">
        <v>160</v>
      </c>
      <c r="E555" s="42"/>
      <c r="F555" s="225" t="s">
        <v>900</v>
      </c>
      <c r="G555" s="42"/>
      <c r="H555" s="42"/>
      <c r="I555" s="221"/>
      <c r="J555" s="42"/>
      <c r="K555" s="42"/>
      <c r="L555" s="46"/>
      <c r="M555" s="222"/>
      <c r="N555" s="223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160</v>
      </c>
      <c r="AU555" s="19" t="s">
        <v>84</v>
      </c>
    </row>
    <row r="556" s="2" customFormat="1" ht="16.5" customHeight="1">
      <c r="A556" s="40"/>
      <c r="B556" s="41"/>
      <c r="C556" s="206" t="s">
        <v>901</v>
      </c>
      <c r="D556" s="206" t="s">
        <v>151</v>
      </c>
      <c r="E556" s="207" t="s">
        <v>902</v>
      </c>
      <c r="F556" s="208" t="s">
        <v>903</v>
      </c>
      <c r="G556" s="209" t="s">
        <v>189</v>
      </c>
      <c r="H556" s="210">
        <v>2</v>
      </c>
      <c r="I556" s="211"/>
      <c r="J556" s="212">
        <f>ROUND(I556*H556,2)</f>
        <v>0</v>
      </c>
      <c r="K556" s="208" t="s">
        <v>155</v>
      </c>
      <c r="L556" s="46"/>
      <c r="M556" s="213" t="s">
        <v>19</v>
      </c>
      <c r="N556" s="214" t="s">
        <v>45</v>
      </c>
      <c r="O556" s="86"/>
      <c r="P556" s="215">
        <f>O556*H556</f>
        <v>0</v>
      </c>
      <c r="Q556" s="215">
        <v>0</v>
      </c>
      <c r="R556" s="215">
        <f>Q556*H556</f>
        <v>0</v>
      </c>
      <c r="S556" s="215">
        <v>0</v>
      </c>
      <c r="T556" s="216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7" t="s">
        <v>271</v>
      </c>
      <c r="AT556" s="217" t="s">
        <v>151</v>
      </c>
      <c r="AU556" s="217" t="s">
        <v>84</v>
      </c>
      <c r="AY556" s="19" t="s">
        <v>148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9" t="s">
        <v>82</v>
      </c>
      <c r="BK556" s="218">
        <f>ROUND(I556*H556,2)</f>
        <v>0</v>
      </c>
      <c r="BL556" s="19" t="s">
        <v>271</v>
      </c>
      <c r="BM556" s="217" t="s">
        <v>904</v>
      </c>
    </row>
    <row r="557" s="2" customFormat="1">
      <c r="A557" s="40"/>
      <c r="B557" s="41"/>
      <c r="C557" s="42"/>
      <c r="D557" s="219" t="s">
        <v>158</v>
      </c>
      <c r="E557" s="42"/>
      <c r="F557" s="220" t="s">
        <v>905</v>
      </c>
      <c r="G557" s="42"/>
      <c r="H557" s="42"/>
      <c r="I557" s="221"/>
      <c r="J557" s="42"/>
      <c r="K557" s="42"/>
      <c r="L557" s="46"/>
      <c r="M557" s="222"/>
      <c r="N557" s="22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158</v>
      </c>
      <c r="AU557" s="19" t="s">
        <v>84</v>
      </c>
    </row>
    <row r="558" s="2" customFormat="1">
      <c r="A558" s="40"/>
      <c r="B558" s="41"/>
      <c r="C558" s="42"/>
      <c r="D558" s="224" t="s">
        <v>160</v>
      </c>
      <c r="E558" s="42"/>
      <c r="F558" s="225" t="s">
        <v>906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160</v>
      </c>
      <c r="AU558" s="19" t="s">
        <v>84</v>
      </c>
    </row>
    <row r="559" s="2" customFormat="1" ht="16.5" customHeight="1">
      <c r="A559" s="40"/>
      <c r="B559" s="41"/>
      <c r="C559" s="206" t="s">
        <v>907</v>
      </c>
      <c r="D559" s="206" t="s">
        <v>151</v>
      </c>
      <c r="E559" s="207" t="s">
        <v>908</v>
      </c>
      <c r="F559" s="208" t="s">
        <v>909</v>
      </c>
      <c r="G559" s="209" t="s">
        <v>189</v>
      </c>
      <c r="H559" s="210">
        <v>2</v>
      </c>
      <c r="I559" s="211"/>
      <c r="J559" s="212">
        <f>ROUND(I559*H559,2)</f>
        <v>0</v>
      </c>
      <c r="K559" s="208" t="s">
        <v>155</v>
      </c>
      <c r="L559" s="46"/>
      <c r="M559" s="213" t="s">
        <v>19</v>
      </c>
      <c r="N559" s="214" t="s">
        <v>45</v>
      </c>
      <c r="O559" s="86"/>
      <c r="P559" s="215">
        <f>O559*H559</f>
        <v>0</v>
      </c>
      <c r="Q559" s="215">
        <v>0.00021000000000000001</v>
      </c>
      <c r="R559" s="215">
        <f>Q559*H559</f>
        <v>0.00042000000000000002</v>
      </c>
      <c r="S559" s="215">
        <v>0</v>
      </c>
      <c r="T559" s="216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7" t="s">
        <v>271</v>
      </c>
      <c r="AT559" s="217" t="s">
        <v>151</v>
      </c>
      <c r="AU559" s="217" t="s">
        <v>84</v>
      </c>
      <c r="AY559" s="19" t="s">
        <v>148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9" t="s">
        <v>82</v>
      </c>
      <c r="BK559" s="218">
        <f>ROUND(I559*H559,2)</f>
        <v>0</v>
      </c>
      <c r="BL559" s="19" t="s">
        <v>271</v>
      </c>
      <c r="BM559" s="217" t="s">
        <v>910</v>
      </c>
    </row>
    <row r="560" s="2" customFormat="1">
      <c r="A560" s="40"/>
      <c r="B560" s="41"/>
      <c r="C560" s="42"/>
      <c r="D560" s="219" t="s">
        <v>158</v>
      </c>
      <c r="E560" s="42"/>
      <c r="F560" s="220" t="s">
        <v>911</v>
      </c>
      <c r="G560" s="42"/>
      <c r="H560" s="42"/>
      <c r="I560" s="221"/>
      <c r="J560" s="42"/>
      <c r="K560" s="42"/>
      <c r="L560" s="46"/>
      <c r="M560" s="222"/>
      <c r="N560" s="223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158</v>
      </c>
      <c r="AU560" s="19" t="s">
        <v>84</v>
      </c>
    </row>
    <row r="561" s="2" customFormat="1">
      <c r="A561" s="40"/>
      <c r="B561" s="41"/>
      <c r="C561" s="42"/>
      <c r="D561" s="224" t="s">
        <v>160</v>
      </c>
      <c r="E561" s="42"/>
      <c r="F561" s="225" t="s">
        <v>912</v>
      </c>
      <c r="G561" s="42"/>
      <c r="H561" s="42"/>
      <c r="I561" s="221"/>
      <c r="J561" s="42"/>
      <c r="K561" s="42"/>
      <c r="L561" s="46"/>
      <c r="M561" s="222"/>
      <c r="N561" s="223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160</v>
      </c>
      <c r="AU561" s="19" t="s">
        <v>84</v>
      </c>
    </row>
    <row r="562" s="2" customFormat="1" ht="16.5" customHeight="1">
      <c r="A562" s="40"/>
      <c r="B562" s="41"/>
      <c r="C562" s="206" t="s">
        <v>913</v>
      </c>
      <c r="D562" s="206" t="s">
        <v>151</v>
      </c>
      <c r="E562" s="207" t="s">
        <v>914</v>
      </c>
      <c r="F562" s="208" t="s">
        <v>915</v>
      </c>
      <c r="G562" s="209" t="s">
        <v>189</v>
      </c>
      <c r="H562" s="210">
        <v>8</v>
      </c>
      <c r="I562" s="211"/>
      <c r="J562" s="212">
        <f>ROUND(I562*H562,2)</f>
        <v>0</v>
      </c>
      <c r="K562" s="208" t="s">
        <v>155</v>
      </c>
      <c r="L562" s="46"/>
      <c r="M562" s="213" t="s">
        <v>19</v>
      </c>
      <c r="N562" s="214" t="s">
        <v>45</v>
      </c>
      <c r="O562" s="86"/>
      <c r="P562" s="215">
        <f>O562*H562</f>
        <v>0</v>
      </c>
      <c r="Q562" s="215">
        <v>0</v>
      </c>
      <c r="R562" s="215">
        <f>Q562*H562</f>
        <v>0</v>
      </c>
      <c r="S562" s="215">
        <v>0</v>
      </c>
      <c r="T562" s="216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7" t="s">
        <v>271</v>
      </c>
      <c r="AT562" s="217" t="s">
        <v>151</v>
      </c>
      <c r="AU562" s="217" t="s">
        <v>84</v>
      </c>
      <c r="AY562" s="19" t="s">
        <v>148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9" t="s">
        <v>82</v>
      </c>
      <c r="BK562" s="218">
        <f>ROUND(I562*H562,2)</f>
        <v>0</v>
      </c>
      <c r="BL562" s="19" t="s">
        <v>271</v>
      </c>
      <c r="BM562" s="217" t="s">
        <v>916</v>
      </c>
    </row>
    <row r="563" s="2" customFormat="1">
      <c r="A563" s="40"/>
      <c r="B563" s="41"/>
      <c r="C563" s="42"/>
      <c r="D563" s="219" t="s">
        <v>158</v>
      </c>
      <c r="E563" s="42"/>
      <c r="F563" s="220" t="s">
        <v>917</v>
      </c>
      <c r="G563" s="42"/>
      <c r="H563" s="42"/>
      <c r="I563" s="221"/>
      <c r="J563" s="42"/>
      <c r="K563" s="42"/>
      <c r="L563" s="46"/>
      <c r="M563" s="222"/>
      <c r="N563" s="223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158</v>
      </c>
      <c r="AU563" s="19" t="s">
        <v>84</v>
      </c>
    </row>
    <row r="564" s="2" customFormat="1">
      <c r="A564" s="40"/>
      <c r="B564" s="41"/>
      <c r="C564" s="42"/>
      <c r="D564" s="224" t="s">
        <v>160</v>
      </c>
      <c r="E564" s="42"/>
      <c r="F564" s="225" t="s">
        <v>918</v>
      </c>
      <c r="G564" s="42"/>
      <c r="H564" s="42"/>
      <c r="I564" s="221"/>
      <c r="J564" s="42"/>
      <c r="K564" s="42"/>
      <c r="L564" s="46"/>
      <c r="M564" s="222"/>
      <c r="N564" s="223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160</v>
      </c>
      <c r="AU564" s="19" t="s">
        <v>84</v>
      </c>
    </row>
    <row r="565" s="2" customFormat="1" ht="16.5" customHeight="1">
      <c r="A565" s="40"/>
      <c r="B565" s="41"/>
      <c r="C565" s="206" t="s">
        <v>919</v>
      </c>
      <c r="D565" s="206" t="s">
        <v>151</v>
      </c>
      <c r="E565" s="207" t="s">
        <v>920</v>
      </c>
      <c r="F565" s="208" t="s">
        <v>921</v>
      </c>
      <c r="G565" s="209" t="s">
        <v>189</v>
      </c>
      <c r="H565" s="210">
        <v>8</v>
      </c>
      <c r="I565" s="211"/>
      <c r="J565" s="212">
        <f>ROUND(I565*H565,2)</f>
        <v>0</v>
      </c>
      <c r="K565" s="208" t="s">
        <v>155</v>
      </c>
      <c r="L565" s="46"/>
      <c r="M565" s="213" t="s">
        <v>19</v>
      </c>
      <c r="N565" s="214" t="s">
        <v>45</v>
      </c>
      <c r="O565" s="86"/>
      <c r="P565" s="215">
        <f>O565*H565</f>
        <v>0</v>
      </c>
      <c r="Q565" s="215">
        <v>0</v>
      </c>
      <c r="R565" s="215">
        <f>Q565*H565</f>
        <v>0</v>
      </c>
      <c r="S565" s="215">
        <v>0</v>
      </c>
      <c r="T565" s="21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7" t="s">
        <v>271</v>
      </c>
      <c r="AT565" s="217" t="s">
        <v>151</v>
      </c>
      <c r="AU565" s="217" t="s">
        <v>84</v>
      </c>
      <c r="AY565" s="19" t="s">
        <v>148</v>
      </c>
      <c r="BE565" s="218">
        <f>IF(N565="základní",J565,0)</f>
        <v>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9" t="s">
        <v>82</v>
      </c>
      <c r="BK565" s="218">
        <f>ROUND(I565*H565,2)</f>
        <v>0</v>
      </c>
      <c r="BL565" s="19" t="s">
        <v>271</v>
      </c>
      <c r="BM565" s="217" t="s">
        <v>922</v>
      </c>
    </row>
    <row r="566" s="2" customFormat="1">
      <c r="A566" s="40"/>
      <c r="B566" s="41"/>
      <c r="C566" s="42"/>
      <c r="D566" s="219" t="s">
        <v>158</v>
      </c>
      <c r="E566" s="42"/>
      <c r="F566" s="220" t="s">
        <v>923</v>
      </c>
      <c r="G566" s="42"/>
      <c r="H566" s="42"/>
      <c r="I566" s="221"/>
      <c r="J566" s="42"/>
      <c r="K566" s="42"/>
      <c r="L566" s="46"/>
      <c r="M566" s="222"/>
      <c r="N566" s="223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158</v>
      </c>
      <c r="AU566" s="19" t="s">
        <v>84</v>
      </c>
    </row>
    <row r="567" s="2" customFormat="1">
      <c r="A567" s="40"/>
      <c r="B567" s="41"/>
      <c r="C567" s="42"/>
      <c r="D567" s="224" t="s">
        <v>160</v>
      </c>
      <c r="E567" s="42"/>
      <c r="F567" s="225" t="s">
        <v>924</v>
      </c>
      <c r="G567" s="42"/>
      <c r="H567" s="42"/>
      <c r="I567" s="221"/>
      <c r="J567" s="42"/>
      <c r="K567" s="42"/>
      <c r="L567" s="46"/>
      <c r="M567" s="222"/>
      <c r="N567" s="223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160</v>
      </c>
      <c r="AU567" s="19" t="s">
        <v>84</v>
      </c>
    </row>
    <row r="568" s="2" customFormat="1" ht="16.5" customHeight="1">
      <c r="A568" s="40"/>
      <c r="B568" s="41"/>
      <c r="C568" s="206" t="s">
        <v>925</v>
      </c>
      <c r="D568" s="206" t="s">
        <v>151</v>
      </c>
      <c r="E568" s="207" t="s">
        <v>926</v>
      </c>
      <c r="F568" s="208" t="s">
        <v>927</v>
      </c>
      <c r="G568" s="209" t="s">
        <v>189</v>
      </c>
      <c r="H568" s="210">
        <v>8</v>
      </c>
      <c r="I568" s="211"/>
      <c r="J568" s="212">
        <f>ROUND(I568*H568,2)</f>
        <v>0</v>
      </c>
      <c r="K568" s="208" t="s">
        <v>155</v>
      </c>
      <c r="L568" s="46"/>
      <c r="M568" s="213" t="s">
        <v>19</v>
      </c>
      <c r="N568" s="214" t="s">
        <v>45</v>
      </c>
      <c r="O568" s="86"/>
      <c r="P568" s="215">
        <f>O568*H568</f>
        <v>0</v>
      </c>
      <c r="Q568" s="215">
        <v>0</v>
      </c>
      <c r="R568" s="215">
        <f>Q568*H568</f>
        <v>0</v>
      </c>
      <c r="S568" s="215">
        <v>0</v>
      </c>
      <c r="T568" s="216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7" t="s">
        <v>271</v>
      </c>
      <c r="AT568" s="217" t="s">
        <v>151</v>
      </c>
      <c r="AU568" s="217" t="s">
        <v>84</v>
      </c>
      <c r="AY568" s="19" t="s">
        <v>148</v>
      </c>
      <c r="BE568" s="218">
        <f>IF(N568="základní",J568,0)</f>
        <v>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9" t="s">
        <v>82</v>
      </c>
      <c r="BK568" s="218">
        <f>ROUND(I568*H568,2)</f>
        <v>0</v>
      </c>
      <c r="BL568" s="19" t="s">
        <v>271</v>
      </c>
      <c r="BM568" s="217" t="s">
        <v>928</v>
      </c>
    </row>
    <row r="569" s="2" customFormat="1">
      <c r="A569" s="40"/>
      <c r="B569" s="41"/>
      <c r="C569" s="42"/>
      <c r="D569" s="219" t="s">
        <v>158</v>
      </c>
      <c r="E569" s="42"/>
      <c r="F569" s="220" t="s">
        <v>929</v>
      </c>
      <c r="G569" s="42"/>
      <c r="H569" s="42"/>
      <c r="I569" s="221"/>
      <c r="J569" s="42"/>
      <c r="K569" s="42"/>
      <c r="L569" s="46"/>
      <c r="M569" s="222"/>
      <c r="N569" s="223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158</v>
      </c>
      <c r="AU569" s="19" t="s">
        <v>84</v>
      </c>
    </row>
    <row r="570" s="2" customFormat="1">
      <c r="A570" s="40"/>
      <c r="B570" s="41"/>
      <c r="C570" s="42"/>
      <c r="D570" s="224" t="s">
        <v>160</v>
      </c>
      <c r="E570" s="42"/>
      <c r="F570" s="225" t="s">
        <v>930</v>
      </c>
      <c r="G570" s="42"/>
      <c r="H570" s="42"/>
      <c r="I570" s="221"/>
      <c r="J570" s="42"/>
      <c r="K570" s="42"/>
      <c r="L570" s="46"/>
      <c r="M570" s="222"/>
      <c r="N570" s="22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160</v>
      </c>
      <c r="AU570" s="19" t="s">
        <v>84</v>
      </c>
    </row>
    <row r="571" s="2" customFormat="1" ht="16.5" customHeight="1">
      <c r="A571" s="40"/>
      <c r="B571" s="41"/>
      <c r="C571" s="206" t="s">
        <v>931</v>
      </c>
      <c r="D571" s="206" t="s">
        <v>151</v>
      </c>
      <c r="E571" s="207" t="s">
        <v>932</v>
      </c>
      <c r="F571" s="208" t="s">
        <v>933</v>
      </c>
      <c r="G571" s="209" t="s">
        <v>189</v>
      </c>
      <c r="H571" s="210">
        <v>8</v>
      </c>
      <c r="I571" s="211"/>
      <c r="J571" s="212">
        <f>ROUND(I571*H571,2)</f>
        <v>0</v>
      </c>
      <c r="K571" s="208" t="s">
        <v>155</v>
      </c>
      <c r="L571" s="46"/>
      <c r="M571" s="213" t="s">
        <v>19</v>
      </c>
      <c r="N571" s="214" t="s">
        <v>45</v>
      </c>
      <c r="O571" s="86"/>
      <c r="P571" s="215">
        <f>O571*H571</f>
        <v>0</v>
      </c>
      <c r="Q571" s="215">
        <v>0</v>
      </c>
      <c r="R571" s="215">
        <f>Q571*H571</f>
        <v>0</v>
      </c>
      <c r="S571" s="215">
        <v>0</v>
      </c>
      <c r="T571" s="216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7" t="s">
        <v>271</v>
      </c>
      <c r="AT571" s="217" t="s">
        <v>151</v>
      </c>
      <c r="AU571" s="217" t="s">
        <v>84</v>
      </c>
      <c r="AY571" s="19" t="s">
        <v>148</v>
      </c>
      <c r="BE571" s="218">
        <f>IF(N571="základní",J571,0)</f>
        <v>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19" t="s">
        <v>82</v>
      </c>
      <c r="BK571" s="218">
        <f>ROUND(I571*H571,2)</f>
        <v>0</v>
      </c>
      <c r="BL571" s="19" t="s">
        <v>271</v>
      </c>
      <c r="BM571" s="217" t="s">
        <v>934</v>
      </c>
    </row>
    <row r="572" s="2" customFormat="1">
      <c r="A572" s="40"/>
      <c r="B572" s="41"/>
      <c r="C572" s="42"/>
      <c r="D572" s="219" t="s">
        <v>158</v>
      </c>
      <c r="E572" s="42"/>
      <c r="F572" s="220" t="s">
        <v>935</v>
      </c>
      <c r="G572" s="42"/>
      <c r="H572" s="42"/>
      <c r="I572" s="221"/>
      <c r="J572" s="42"/>
      <c r="K572" s="42"/>
      <c r="L572" s="46"/>
      <c r="M572" s="222"/>
      <c r="N572" s="223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158</v>
      </c>
      <c r="AU572" s="19" t="s">
        <v>84</v>
      </c>
    </row>
    <row r="573" s="2" customFormat="1">
      <c r="A573" s="40"/>
      <c r="B573" s="41"/>
      <c r="C573" s="42"/>
      <c r="D573" s="224" t="s">
        <v>160</v>
      </c>
      <c r="E573" s="42"/>
      <c r="F573" s="225" t="s">
        <v>936</v>
      </c>
      <c r="G573" s="42"/>
      <c r="H573" s="42"/>
      <c r="I573" s="221"/>
      <c r="J573" s="42"/>
      <c r="K573" s="42"/>
      <c r="L573" s="46"/>
      <c r="M573" s="222"/>
      <c r="N573" s="223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160</v>
      </c>
      <c r="AU573" s="19" t="s">
        <v>84</v>
      </c>
    </row>
    <row r="574" s="2" customFormat="1" ht="37.8" customHeight="1">
      <c r="A574" s="40"/>
      <c r="B574" s="41"/>
      <c r="C574" s="258" t="s">
        <v>937</v>
      </c>
      <c r="D574" s="258" t="s">
        <v>272</v>
      </c>
      <c r="E574" s="259" t="s">
        <v>938</v>
      </c>
      <c r="F574" s="260" t="s">
        <v>939</v>
      </c>
      <c r="G574" s="261" t="s">
        <v>721</v>
      </c>
      <c r="H574" s="262">
        <v>1</v>
      </c>
      <c r="I574" s="263"/>
      <c r="J574" s="264">
        <f>ROUND(I574*H574,2)</f>
        <v>0</v>
      </c>
      <c r="K574" s="260" t="s">
        <v>19</v>
      </c>
      <c r="L574" s="265"/>
      <c r="M574" s="266" t="s">
        <v>19</v>
      </c>
      <c r="N574" s="267" t="s">
        <v>45</v>
      </c>
      <c r="O574" s="86"/>
      <c r="P574" s="215">
        <f>O574*H574</f>
        <v>0</v>
      </c>
      <c r="Q574" s="215">
        <v>0</v>
      </c>
      <c r="R574" s="215">
        <f>Q574*H574</f>
        <v>0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371</v>
      </c>
      <c r="AT574" s="217" t="s">
        <v>272</v>
      </c>
      <c r="AU574" s="217" t="s">
        <v>84</v>
      </c>
      <c r="AY574" s="19" t="s">
        <v>148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9" t="s">
        <v>82</v>
      </c>
      <c r="BK574" s="218">
        <f>ROUND(I574*H574,2)</f>
        <v>0</v>
      </c>
      <c r="BL574" s="19" t="s">
        <v>271</v>
      </c>
      <c r="BM574" s="217" t="s">
        <v>940</v>
      </c>
    </row>
    <row r="575" s="2" customFormat="1">
      <c r="A575" s="40"/>
      <c r="B575" s="41"/>
      <c r="C575" s="42"/>
      <c r="D575" s="219" t="s">
        <v>158</v>
      </c>
      <c r="E575" s="42"/>
      <c r="F575" s="220" t="s">
        <v>941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158</v>
      </c>
      <c r="AU575" s="19" t="s">
        <v>84</v>
      </c>
    </row>
    <row r="576" s="2" customFormat="1" ht="24.15" customHeight="1">
      <c r="A576" s="40"/>
      <c r="B576" s="41"/>
      <c r="C576" s="258" t="s">
        <v>942</v>
      </c>
      <c r="D576" s="258" t="s">
        <v>272</v>
      </c>
      <c r="E576" s="259" t="s">
        <v>943</v>
      </c>
      <c r="F576" s="260" t="s">
        <v>944</v>
      </c>
      <c r="G576" s="261" t="s">
        <v>721</v>
      </c>
      <c r="H576" s="262">
        <v>1</v>
      </c>
      <c r="I576" s="263"/>
      <c r="J576" s="264">
        <f>ROUND(I576*H576,2)</f>
        <v>0</v>
      </c>
      <c r="K576" s="260" t="s">
        <v>19</v>
      </c>
      <c r="L576" s="265"/>
      <c r="M576" s="266" t="s">
        <v>19</v>
      </c>
      <c r="N576" s="267" t="s">
        <v>45</v>
      </c>
      <c r="O576" s="86"/>
      <c r="P576" s="215">
        <f>O576*H576</f>
        <v>0</v>
      </c>
      <c r="Q576" s="215">
        <v>0</v>
      </c>
      <c r="R576" s="215">
        <f>Q576*H576</f>
        <v>0</v>
      </c>
      <c r="S576" s="215">
        <v>0</v>
      </c>
      <c r="T576" s="216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7" t="s">
        <v>371</v>
      </c>
      <c r="AT576" s="217" t="s">
        <v>272</v>
      </c>
      <c r="AU576" s="217" t="s">
        <v>84</v>
      </c>
      <c r="AY576" s="19" t="s">
        <v>148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19" t="s">
        <v>82</v>
      </c>
      <c r="BK576" s="218">
        <f>ROUND(I576*H576,2)</f>
        <v>0</v>
      </c>
      <c r="BL576" s="19" t="s">
        <v>271</v>
      </c>
      <c r="BM576" s="217" t="s">
        <v>945</v>
      </c>
    </row>
    <row r="577" s="2" customFormat="1">
      <c r="A577" s="40"/>
      <c r="B577" s="41"/>
      <c r="C577" s="42"/>
      <c r="D577" s="219" t="s">
        <v>158</v>
      </c>
      <c r="E577" s="42"/>
      <c r="F577" s="220" t="s">
        <v>944</v>
      </c>
      <c r="G577" s="42"/>
      <c r="H577" s="42"/>
      <c r="I577" s="221"/>
      <c r="J577" s="42"/>
      <c r="K577" s="42"/>
      <c r="L577" s="46"/>
      <c r="M577" s="222"/>
      <c r="N577" s="223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158</v>
      </c>
      <c r="AU577" s="19" t="s">
        <v>84</v>
      </c>
    </row>
    <row r="578" s="2" customFormat="1" ht="16.5" customHeight="1">
      <c r="A578" s="40"/>
      <c r="B578" s="41"/>
      <c r="C578" s="206" t="s">
        <v>946</v>
      </c>
      <c r="D578" s="206" t="s">
        <v>151</v>
      </c>
      <c r="E578" s="207" t="s">
        <v>947</v>
      </c>
      <c r="F578" s="208" t="s">
        <v>948</v>
      </c>
      <c r="G578" s="209" t="s">
        <v>434</v>
      </c>
      <c r="H578" s="268"/>
      <c r="I578" s="211"/>
      <c r="J578" s="212">
        <f>ROUND(I578*H578,2)</f>
        <v>0</v>
      </c>
      <c r="K578" s="208" t="s">
        <v>155</v>
      </c>
      <c r="L578" s="46"/>
      <c r="M578" s="213" t="s">
        <v>19</v>
      </c>
      <c r="N578" s="214" t="s">
        <v>45</v>
      </c>
      <c r="O578" s="86"/>
      <c r="P578" s="215">
        <f>O578*H578</f>
        <v>0</v>
      </c>
      <c r="Q578" s="215">
        <v>0</v>
      </c>
      <c r="R578" s="215">
        <f>Q578*H578</f>
        <v>0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271</v>
      </c>
      <c r="AT578" s="217" t="s">
        <v>151</v>
      </c>
      <c r="AU578" s="217" t="s">
        <v>84</v>
      </c>
      <c r="AY578" s="19" t="s">
        <v>148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82</v>
      </c>
      <c r="BK578" s="218">
        <f>ROUND(I578*H578,2)</f>
        <v>0</v>
      </c>
      <c r="BL578" s="19" t="s">
        <v>271</v>
      </c>
      <c r="BM578" s="217" t="s">
        <v>949</v>
      </c>
    </row>
    <row r="579" s="2" customFormat="1">
      <c r="A579" s="40"/>
      <c r="B579" s="41"/>
      <c r="C579" s="42"/>
      <c r="D579" s="219" t="s">
        <v>158</v>
      </c>
      <c r="E579" s="42"/>
      <c r="F579" s="220" t="s">
        <v>950</v>
      </c>
      <c r="G579" s="42"/>
      <c r="H579" s="42"/>
      <c r="I579" s="221"/>
      <c r="J579" s="42"/>
      <c r="K579" s="42"/>
      <c r="L579" s="46"/>
      <c r="M579" s="222"/>
      <c r="N579" s="223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158</v>
      </c>
      <c r="AU579" s="19" t="s">
        <v>84</v>
      </c>
    </row>
    <row r="580" s="2" customFormat="1">
      <c r="A580" s="40"/>
      <c r="B580" s="41"/>
      <c r="C580" s="42"/>
      <c r="D580" s="224" t="s">
        <v>160</v>
      </c>
      <c r="E580" s="42"/>
      <c r="F580" s="225" t="s">
        <v>951</v>
      </c>
      <c r="G580" s="42"/>
      <c r="H580" s="42"/>
      <c r="I580" s="221"/>
      <c r="J580" s="42"/>
      <c r="K580" s="42"/>
      <c r="L580" s="46"/>
      <c r="M580" s="222"/>
      <c r="N580" s="22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160</v>
      </c>
      <c r="AU580" s="19" t="s">
        <v>84</v>
      </c>
    </row>
    <row r="581" s="12" customFormat="1" ht="22.8" customHeight="1">
      <c r="A581" s="12"/>
      <c r="B581" s="190"/>
      <c r="C581" s="191"/>
      <c r="D581" s="192" t="s">
        <v>73</v>
      </c>
      <c r="E581" s="204" t="s">
        <v>952</v>
      </c>
      <c r="F581" s="204" t="s">
        <v>953</v>
      </c>
      <c r="G581" s="191"/>
      <c r="H581" s="191"/>
      <c r="I581" s="194"/>
      <c r="J581" s="205">
        <f>BK581</f>
        <v>0</v>
      </c>
      <c r="K581" s="191"/>
      <c r="L581" s="196"/>
      <c r="M581" s="197"/>
      <c r="N581" s="198"/>
      <c r="O581" s="198"/>
      <c r="P581" s="199">
        <f>SUM(P582:P629)</f>
        <v>0</v>
      </c>
      <c r="Q581" s="198"/>
      <c r="R581" s="199">
        <f>SUM(R582:R629)</f>
        <v>0.41605509999999996</v>
      </c>
      <c r="S581" s="198"/>
      <c r="T581" s="200">
        <f>SUM(T582:T629)</f>
        <v>0.3102241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01" t="s">
        <v>84</v>
      </c>
      <c r="AT581" s="202" t="s">
        <v>73</v>
      </c>
      <c r="AU581" s="202" t="s">
        <v>82</v>
      </c>
      <c r="AY581" s="201" t="s">
        <v>148</v>
      </c>
      <c r="BK581" s="203">
        <f>SUM(BK582:BK629)</f>
        <v>0</v>
      </c>
    </row>
    <row r="582" s="2" customFormat="1" ht="16.5" customHeight="1">
      <c r="A582" s="40"/>
      <c r="B582" s="41"/>
      <c r="C582" s="206" t="s">
        <v>954</v>
      </c>
      <c r="D582" s="206" t="s">
        <v>151</v>
      </c>
      <c r="E582" s="207" t="s">
        <v>955</v>
      </c>
      <c r="F582" s="208" t="s">
        <v>956</v>
      </c>
      <c r="G582" s="209" t="s">
        <v>175</v>
      </c>
      <c r="H582" s="210">
        <v>10.43</v>
      </c>
      <c r="I582" s="211"/>
      <c r="J582" s="212">
        <f>ROUND(I582*H582,2)</f>
        <v>0</v>
      </c>
      <c r="K582" s="208" t="s">
        <v>155</v>
      </c>
      <c r="L582" s="46"/>
      <c r="M582" s="213" t="s">
        <v>19</v>
      </c>
      <c r="N582" s="214" t="s">
        <v>45</v>
      </c>
      <c r="O582" s="86"/>
      <c r="P582" s="215">
        <f>O582*H582</f>
        <v>0</v>
      </c>
      <c r="Q582" s="215">
        <v>0</v>
      </c>
      <c r="R582" s="215">
        <f>Q582*H582</f>
        <v>0</v>
      </c>
      <c r="S582" s="215">
        <v>0</v>
      </c>
      <c r="T582" s="216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7" t="s">
        <v>271</v>
      </c>
      <c r="AT582" s="217" t="s">
        <v>151</v>
      </c>
      <c r="AU582" s="217" t="s">
        <v>84</v>
      </c>
      <c r="AY582" s="19" t="s">
        <v>148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19" t="s">
        <v>82</v>
      </c>
      <c r="BK582" s="218">
        <f>ROUND(I582*H582,2)</f>
        <v>0</v>
      </c>
      <c r="BL582" s="19" t="s">
        <v>271</v>
      </c>
      <c r="BM582" s="217" t="s">
        <v>957</v>
      </c>
    </row>
    <row r="583" s="2" customFormat="1">
      <c r="A583" s="40"/>
      <c r="B583" s="41"/>
      <c r="C583" s="42"/>
      <c r="D583" s="219" t="s">
        <v>158</v>
      </c>
      <c r="E583" s="42"/>
      <c r="F583" s="220" t="s">
        <v>958</v>
      </c>
      <c r="G583" s="42"/>
      <c r="H583" s="42"/>
      <c r="I583" s="221"/>
      <c r="J583" s="42"/>
      <c r="K583" s="42"/>
      <c r="L583" s="46"/>
      <c r="M583" s="222"/>
      <c r="N583" s="223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158</v>
      </c>
      <c r="AU583" s="19" t="s">
        <v>84</v>
      </c>
    </row>
    <row r="584" s="2" customFormat="1">
      <c r="A584" s="40"/>
      <c r="B584" s="41"/>
      <c r="C584" s="42"/>
      <c r="D584" s="224" t="s">
        <v>160</v>
      </c>
      <c r="E584" s="42"/>
      <c r="F584" s="225" t="s">
        <v>959</v>
      </c>
      <c r="G584" s="42"/>
      <c r="H584" s="42"/>
      <c r="I584" s="221"/>
      <c r="J584" s="42"/>
      <c r="K584" s="42"/>
      <c r="L584" s="46"/>
      <c r="M584" s="222"/>
      <c r="N584" s="223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160</v>
      </c>
      <c r="AU584" s="19" t="s">
        <v>84</v>
      </c>
    </row>
    <row r="585" s="13" customFormat="1">
      <c r="A585" s="13"/>
      <c r="B585" s="226"/>
      <c r="C585" s="227"/>
      <c r="D585" s="219" t="s">
        <v>162</v>
      </c>
      <c r="E585" s="228" t="s">
        <v>19</v>
      </c>
      <c r="F585" s="229" t="s">
        <v>261</v>
      </c>
      <c r="G585" s="227"/>
      <c r="H585" s="228" t="s">
        <v>19</v>
      </c>
      <c r="I585" s="230"/>
      <c r="J585" s="227"/>
      <c r="K585" s="227"/>
      <c r="L585" s="231"/>
      <c r="M585" s="232"/>
      <c r="N585" s="233"/>
      <c r="O585" s="233"/>
      <c r="P585" s="233"/>
      <c r="Q585" s="233"/>
      <c r="R585" s="233"/>
      <c r="S585" s="233"/>
      <c r="T585" s="23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5" t="s">
        <v>162</v>
      </c>
      <c r="AU585" s="235" t="s">
        <v>84</v>
      </c>
      <c r="AV585" s="13" t="s">
        <v>82</v>
      </c>
      <c r="AW585" s="13" t="s">
        <v>33</v>
      </c>
      <c r="AX585" s="13" t="s">
        <v>74</v>
      </c>
      <c r="AY585" s="235" t="s">
        <v>148</v>
      </c>
    </row>
    <row r="586" s="14" customFormat="1">
      <c r="A586" s="14"/>
      <c r="B586" s="236"/>
      <c r="C586" s="237"/>
      <c r="D586" s="219" t="s">
        <v>162</v>
      </c>
      <c r="E586" s="238" t="s">
        <v>19</v>
      </c>
      <c r="F586" s="239" t="s">
        <v>262</v>
      </c>
      <c r="G586" s="237"/>
      <c r="H586" s="240">
        <v>6.6100000000000003</v>
      </c>
      <c r="I586" s="241"/>
      <c r="J586" s="237"/>
      <c r="K586" s="237"/>
      <c r="L586" s="242"/>
      <c r="M586" s="243"/>
      <c r="N586" s="244"/>
      <c r="O586" s="244"/>
      <c r="P586" s="244"/>
      <c r="Q586" s="244"/>
      <c r="R586" s="244"/>
      <c r="S586" s="244"/>
      <c r="T586" s="24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6" t="s">
        <v>162</v>
      </c>
      <c r="AU586" s="246" t="s">
        <v>84</v>
      </c>
      <c r="AV586" s="14" t="s">
        <v>84</v>
      </c>
      <c r="AW586" s="14" t="s">
        <v>33</v>
      </c>
      <c r="AX586" s="14" t="s">
        <v>74</v>
      </c>
      <c r="AY586" s="246" t="s">
        <v>148</v>
      </c>
    </row>
    <row r="587" s="14" customFormat="1">
      <c r="A587" s="14"/>
      <c r="B587" s="236"/>
      <c r="C587" s="237"/>
      <c r="D587" s="219" t="s">
        <v>162</v>
      </c>
      <c r="E587" s="238" t="s">
        <v>19</v>
      </c>
      <c r="F587" s="239" t="s">
        <v>263</v>
      </c>
      <c r="G587" s="237"/>
      <c r="H587" s="240">
        <v>3.8199999999999998</v>
      </c>
      <c r="I587" s="241"/>
      <c r="J587" s="237"/>
      <c r="K587" s="237"/>
      <c r="L587" s="242"/>
      <c r="M587" s="243"/>
      <c r="N587" s="244"/>
      <c r="O587" s="244"/>
      <c r="P587" s="244"/>
      <c r="Q587" s="244"/>
      <c r="R587" s="244"/>
      <c r="S587" s="244"/>
      <c r="T587" s="24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6" t="s">
        <v>162</v>
      </c>
      <c r="AU587" s="246" t="s">
        <v>84</v>
      </c>
      <c r="AV587" s="14" t="s">
        <v>84</v>
      </c>
      <c r="AW587" s="14" t="s">
        <v>33</v>
      </c>
      <c r="AX587" s="14" t="s">
        <v>74</v>
      </c>
      <c r="AY587" s="246" t="s">
        <v>148</v>
      </c>
    </row>
    <row r="588" s="15" customFormat="1">
      <c r="A588" s="15"/>
      <c r="B588" s="247"/>
      <c r="C588" s="248"/>
      <c r="D588" s="219" t="s">
        <v>162</v>
      </c>
      <c r="E588" s="249" t="s">
        <v>19</v>
      </c>
      <c r="F588" s="250" t="s">
        <v>215</v>
      </c>
      <c r="G588" s="248"/>
      <c r="H588" s="251">
        <v>10.43</v>
      </c>
      <c r="I588" s="252"/>
      <c r="J588" s="248"/>
      <c r="K588" s="248"/>
      <c r="L588" s="253"/>
      <c r="M588" s="254"/>
      <c r="N588" s="255"/>
      <c r="O588" s="255"/>
      <c r="P588" s="255"/>
      <c r="Q588" s="255"/>
      <c r="R588" s="255"/>
      <c r="S588" s="255"/>
      <c r="T588" s="256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57" t="s">
        <v>162</v>
      </c>
      <c r="AU588" s="257" t="s">
        <v>84</v>
      </c>
      <c r="AV588" s="15" t="s">
        <v>156</v>
      </c>
      <c r="AW588" s="15" t="s">
        <v>33</v>
      </c>
      <c r="AX588" s="15" t="s">
        <v>82</v>
      </c>
      <c r="AY588" s="257" t="s">
        <v>148</v>
      </c>
    </row>
    <row r="589" s="2" customFormat="1" ht="16.5" customHeight="1">
      <c r="A589" s="40"/>
      <c r="B589" s="41"/>
      <c r="C589" s="206" t="s">
        <v>960</v>
      </c>
      <c r="D589" s="206" t="s">
        <v>151</v>
      </c>
      <c r="E589" s="207" t="s">
        <v>961</v>
      </c>
      <c r="F589" s="208" t="s">
        <v>962</v>
      </c>
      <c r="G589" s="209" t="s">
        <v>175</v>
      </c>
      <c r="H589" s="210">
        <v>10.43</v>
      </c>
      <c r="I589" s="211"/>
      <c r="J589" s="212">
        <f>ROUND(I589*H589,2)</f>
        <v>0</v>
      </c>
      <c r="K589" s="208" t="s">
        <v>155</v>
      </c>
      <c r="L589" s="46"/>
      <c r="M589" s="213" t="s">
        <v>19</v>
      </c>
      <c r="N589" s="214" t="s">
        <v>45</v>
      </c>
      <c r="O589" s="86"/>
      <c r="P589" s="215">
        <f>O589*H589</f>
        <v>0</v>
      </c>
      <c r="Q589" s="215">
        <v>0.00029999999999999997</v>
      </c>
      <c r="R589" s="215">
        <f>Q589*H589</f>
        <v>0.0031289999999999998</v>
      </c>
      <c r="S589" s="215">
        <v>0</v>
      </c>
      <c r="T589" s="216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7" t="s">
        <v>271</v>
      </c>
      <c r="AT589" s="217" t="s">
        <v>151</v>
      </c>
      <c r="AU589" s="217" t="s">
        <v>84</v>
      </c>
      <c r="AY589" s="19" t="s">
        <v>148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9" t="s">
        <v>82</v>
      </c>
      <c r="BK589" s="218">
        <f>ROUND(I589*H589,2)</f>
        <v>0</v>
      </c>
      <c r="BL589" s="19" t="s">
        <v>271</v>
      </c>
      <c r="BM589" s="217" t="s">
        <v>963</v>
      </c>
    </row>
    <row r="590" s="2" customFormat="1">
      <c r="A590" s="40"/>
      <c r="B590" s="41"/>
      <c r="C590" s="42"/>
      <c r="D590" s="219" t="s">
        <v>158</v>
      </c>
      <c r="E590" s="42"/>
      <c r="F590" s="220" t="s">
        <v>964</v>
      </c>
      <c r="G590" s="42"/>
      <c r="H590" s="42"/>
      <c r="I590" s="221"/>
      <c r="J590" s="42"/>
      <c r="K590" s="42"/>
      <c r="L590" s="46"/>
      <c r="M590" s="222"/>
      <c r="N590" s="22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158</v>
      </c>
      <c r="AU590" s="19" t="s">
        <v>84</v>
      </c>
    </row>
    <row r="591" s="2" customFormat="1">
      <c r="A591" s="40"/>
      <c r="B591" s="41"/>
      <c r="C591" s="42"/>
      <c r="D591" s="224" t="s">
        <v>160</v>
      </c>
      <c r="E591" s="42"/>
      <c r="F591" s="225" t="s">
        <v>965</v>
      </c>
      <c r="G591" s="42"/>
      <c r="H591" s="42"/>
      <c r="I591" s="221"/>
      <c r="J591" s="42"/>
      <c r="K591" s="42"/>
      <c r="L591" s="46"/>
      <c r="M591" s="222"/>
      <c r="N591" s="223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160</v>
      </c>
      <c r="AU591" s="19" t="s">
        <v>84</v>
      </c>
    </row>
    <row r="592" s="2" customFormat="1" ht="16.5" customHeight="1">
      <c r="A592" s="40"/>
      <c r="B592" s="41"/>
      <c r="C592" s="206" t="s">
        <v>966</v>
      </c>
      <c r="D592" s="206" t="s">
        <v>151</v>
      </c>
      <c r="E592" s="207" t="s">
        <v>967</v>
      </c>
      <c r="F592" s="208" t="s">
        <v>968</v>
      </c>
      <c r="G592" s="209" t="s">
        <v>175</v>
      </c>
      <c r="H592" s="210">
        <v>10.43</v>
      </c>
      <c r="I592" s="211"/>
      <c r="J592" s="212">
        <f>ROUND(I592*H592,2)</f>
        <v>0</v>
      </c>
      <c r="K592" s="208" t="s">
        <v>155</v>
      </c>
      <c r="L592" s="46"/>
      <c r="M592" s="213" t="s">
        <v>19</v>
      </c>
      <c r="N592" s="214" t="s">
        <v>45</v>
      </c>
      <c r="O592" s="86"/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7" t="s">
        <v>271</v>
      </c>
      <c r="AT592" s="217" t="s">
        <v>151</v>
      </c>
      <c r="AU592" s="217" t="s">
        <v>84</v>
      </c>
      <c r="AY592" s="19" t="s">
        <v>148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9" t="s">
        <v>82</v>
      </c>
      <c r="BK592" s="218">
        <f>ROUND(I592*H592,2)</f>
        <v>0</v>
      </c>
      <c r="BL592" s="19" t="s">
        <v>271</v>
      </c>
      <c r="BM592" s="217" t="s">
        <v>969</v>
      </c>
    </row>
    <row r="593" s="2" customFormat="1">
      <c r="A593" s="40"/>
      <c r="B593" s="41"/>
      <c r="C593" s="42"/>
      <c r="D593" s="219" t="s">
        <v>158</v>
      </c>
      <c r="E593" s="42"/>
      <c r="F593" s="220" t="s">
        <v>970</v>
      </c>
      <c r="G593" s="42"/>
      <c r="H593" s="42"/>
      <c r="I593" s="221"/>
      <c r="J593" s="42"/>
      <c r="K593" s="42"/>
      <c r="L593" s="46"/>
      <c r="M593" s="222"/>
      <c r="N593" s="223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158</v>
      </c>
      <c r="AU593" s="19" t="s">
        <v>84</v>
      </c>
    </row>
    <row r="594" s="2" customFormat="1">
      <c r="A594" s="40"/>
      <c r="B594" s="41"/>
      <c r="C594" s="42"/>
      <c r="D594" s="224" t="s">
        <v>160</v>
      </c>
      <c r="E594" s="42"/>
      <c r="F594" s="225" t="s">
        <v>971</v>
      </c>
      <c r="G594" s="42"/>
      <c r="H594" s="42"/>
      <c r="I594" s="221"/>
      <c r="J594" s="42"/>
      <c r="K594" s="42"/>
      <c r="L594" s="46"/>
      <c r="M594" s="222"/>
      <c r="N594" s="223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160</v>
      </c>
      <c r="AU594" s="19" t="s">
        <v>84</v>
      </c>
    </row>
    <row r="595" s="2" customFormat="1" ht="16.5" customHeight="1">
      <c r="A595" s="40"/>
      <c r="B595" s="41"/>
      <c r="C595" s="206" t="s">
        <v>972</v>
      </c>
      <c r="D595" s="206" t="s">
        <v>151</v>
      </c>
      <c r="E595" s="207" t="s">
        <v>973</v>
      </c>
      <c r="F595" s="208" t="s">
        <v>974</v>
      </c>
      <c r="G595" s="209" t="s">
        <v>175</v>
      </c>
      <c r="H595" s="210">
        <v>10.43</v>
      </c>
      <c r="I595" s="211"/>
      <c r="J595" s="212">
        <f>ROUND(I595*H595,2)</f>
        <v>0</v>
      </c>
      <c r="K595" s="208" t="s">
        <v>155</v>
      </c>
      <c r="L595" s="46"/>
      <c r="M595" s="213" t="s">
        <v>19</v>
      </c>
      <c r="N595" s="214" t="s">
        <v>45</v>
      </c>
      <c r="O595" s="86"/>
      <c r="P595" s="215">
        <f>O595*H595</f>
        <v>0</v>
      </c>
      <c r="Q595" s="215">
        <v>0.0045500000000000002</v>
      </c>
      <c r="R595" s="215">
        <f>Q595*H595</f>
        <v>0.047456499999999999</v>
      </c>
      <c r="S595" s="215">
        <v>0</v>
      </c>
      <c r="T595" s="216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7" t="s">
        <v>271</v>
      </c>
      <c r="AT595" s="217" t="s">
        <v>151</v>
      </c>
      <c r="AU595" s="217" t="s">
        <v>84</v>
      </c>
      <c r="AY595" s="19" t="s">
        <v>148</v>
      </c>
      <c r="BE595" s="218">
        <f>IF(N595="základní",J595,0)</f>
        <v>0</v>
      </c>
      <c r="BF595" s="218">
        <f>IF(N595="snížená",J595,0)</f>
        <v>0</v>
      </c>
      <c r="BG595" s="218">
        <f>IF(N595="zákl. přenesená",J595,0)</f>
        <v>0</v>
      </c>
      <c r="BH595" s="218">
        <f>IF(N595="sníž. přenesená",J595,0)</f>
        <v>0</v>
      </c>
      <c r="BI595" s="218">
        <f>IF(N595="nulová",J595,0)</f>
        <v>0</v>
      </c>
      <c r="BJ595" s="19" t="s">
        <v>82</v>
      </c>
      <c r="BK595" s="218">
        <f>ROUND(I595*H595,2)</f>
        <v>0</v>
      </c>
      <c r="BL595" s="19" t="s">
        <v>271</v>
      </c>
      <c r="BM595" s="217" t="s">
        <v>975</v>
      </c>
    </row>
    <row r="596" s="2" customFormat="1">
      <c r="A596" s="40"/>
      <c r="B596" s="41"/>
      <c r="C596" s="42"/>
      <c r="D596" s="219" t="s">
        <v>158</v>
      </c>
      <c r="E596" s="42"/>
      <c r="F596" s="220" t="s">
        <v>976</v>
      </c>
      <c r="G596" s="42"/>
      <c r="H596" s="42"/>
      <c r="I596" s="221"/>
      <c r="J596" s="42"/>
      <c r="K596" s="42"/>
      <c r="L596" s="46"/>
      <c r="M596" s="222"/>
      <c r="N596" s="223"/>
      <c r="O596" s="86"/>
      <c r="P596" s="86"/>
      <c r="Q596" s="86"/>
      <c r="R596" s="86"/>
      <c r="S596" s="86"/>
      <c r="T596" s="87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9" t="s">
        <v>158</v>
      </c>
      <c r="AU596" s="19" t="s">
        <v>84</v>
      </c>
    </row>
    <row r="597" s="2" customFormat="1">
      <c r="A597" s="40"/>
      <c r="B597" s="41"/>
      <c r="C597" s="42"/>
      <c r="D597" s="224" t="s">
        <v>160</v>
      </c>
      <c r="E597" s="42"/>
      <c r="F597" s="225" t="s">
        <v>977</v>
      </c>
      <c r="G597" s="42"/>
      <c r="H597" s="42"/>
      <c r="I597" s="221"/>
      <c r="J597" s="42"/>
      <c r="K597" s="42"/>
      <c r="L597" s="46"/>
      <c r="M597" s="222"/>
      <c r="N597" s="223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160</v>
      </c>
      <c r="AU597" s="19" t="s">
        <v>84</v>
      </c>
    </row>
    <row r="598" s="2" customFormat="1" ht="16.5" customHeight="1">
      <c r="A598" s="40"/>
      <c r="B598" s="41"/>
      <c r="C598" s="206" t="s">
        <v>978</v>
      </c>
      <c r="D598" s="206" t="s">
        <v>151</v>
      </c>
      <c r="E598" s="207" t="s">
        <v>979</v>
      </c>
      <c r="F598" s="208" t="s">
        <v>980</v>
      </c>
      <c r="G598" s="209" t="s">
        <v>175</v>
      </c>
      <c r="H598" s="210">
        <v>3.73</v>
      </c>
      <c r="I598" s="211"/>
      <c r="J598" s="212">
        <f>ROUND(I598*H598,2)</f>
        <v>0</v>
      </c>
      <c r="K598" s="208" t="s">
        <v>155</v>
      </c>
      <c r="L598" s="46"/>
      <c r="M598" s="213" t="s">
        <v>19</v>
      </c>
      <c r="N598" s="214" t="s">
        <v>45</v>
      </c>
      <c r="O598" s="86"/>
      <c r="P598" s="215">
        <f>O598*H598</f>
        <v>0</v>
      </c>
      <c r="Q598" s="215">
        <v>0</v>
      </c>
      <c r="R598" s="215">
        <f>Q598*H598</f>
        <v>0</v>
      </c>
      <c r="S598" s="215">
        <v>0.083169999999999994</v>
      </c>
      <c r="T598" s="216">
        <f>S598*H598</f>
        <v>0.3102241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271</v>
      </c>
      <c r="AT598" s="217" t="s">
        <v>151</v>
      </c>
      <c r="AU598" s="217" t="s">
        <v>84</v>
      </c>
      <c r="AY598" s="19" t="s">
        <v>148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9" t="s">
        <v>82</v>
      </c>
      <c r="BK598" s="218">
        <f>ROUND(I598*H598,2)</f>
        <v>0</v>
      </c>
      <c r="BL598" s="19" t="s">
        <v>271</v>
      </c>
      <c r="BM598" s="217" t="s">
        <v>981</v>
      </c>
    </row>
    <row r="599" s="2" customFormat="1">
      <c r="A599" s="40"/>
      <c r="B599" s="41"/>
      <c r="C599" s="42"/>
      <c r="D599" s="219" t="s">
        <v>158</v>
      </c>
      <c r="E599" s="42"/>
      <c r="F599" s="220" t="s">
        <v>980</v>
      </c>
      <c r="G599" s="42"/>
      <c r="H599" s="42"/>
      <c r="I599" s="221"/>
      <c r="J599" s="42"/>
      <c r="K599" s="42"/>
      <c r="L599" s="46"/>
      <c r="M599" s="222"/>
      <c r="N599" s="223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158</v>
      </c>
      <c r="AU599" s="19" t="s">
        <v>84</v>
      </c>
    </row>
    <row r="600" s="2" customFormat="1">
      <c r="A600" s="40"/>
      <c r="B600" s="41"/>
      <c r="C600" s="42"/>
      <c r="D600" s="224" t="s">
        <v>160</v>
      </c>
      <c r="E600" s="42"/>
      <c r="F600" s="225" t="s">
        <v>982</v>
      </c>
      <c r="G600" s="42"/>
      <c r="H600" s="42"/>
      <c r="I600" s="221"/>
      <c r="J600" s="42"/>
      <c r="K600" s="42"/>
      <c r="L600" s="46"/>
      <c r="M600" s="222"/>
      <c r="N600" s="223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160</v>
      </c>
      <c r="AU600" s="19" t="s">
        <v>84</v>
      </c>
    </row>
    <row r="601" s="13" customFormat="1">
      <c r="A601" s="13"/>
      <c r="B601" s="226"/>
      <c r="C601" s="227"/>
      <c r="D601" s="219" t="s">
        <v>162</v>
      </c>
      <c r="E601" s="228" t="s">
        <v>19</v>
      </c>
      <c r="F601" s="229" t="s">
        <v>329</v>
      </c>
      <c r="G601" s="227"/>
      <c r="H601" s="228" t="s">
        <v>19</v>
      </c>
      <c r="I601" s="230"/>
      <c r="J601" s="227"/>
      <c r="K601" s="227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162</v>
      </c>
      <c r="AU601" s="235" t="s">
        <v>84</v>
      </c>
      <c r="AV601" s="13" t="s">
        <v>82</v>
      </c>
      <c r="AW601" s="13" t="s">
        <v>33</v>
      </c>
      <c r="AX601" s="13" t="s">
        <v>74</v>
      </c>
      <c r="AY601" s="235" t="s">
        <v>148</v>
      </c>
    </row>
    <row r="602" s="14" customFormat="1">
      <c r="A602" s="14"/>
      <c r="B602" s="236"/>
      <c r="C602" s="237"/>
      <c r="D602" s="219" t="s">
        <v>162</v>
      </c>
      <c r="E602" s="238" t="s">
        <v>19</v>
      </c>
      <c r="F602" s="239" t="s">
        <v>983</v>
      </c>
      <c r="G602" s="237"/>
      <c r="H602" s="240">
        <v>3.73</v>
      </c>
      <c r="I602" s="241"/>
      <c r="J602" s="237"/>
      <c r="K602" s="237"/>
      <c r="L602" s="242"/>
      <c r="M602" s="243"/>
      <c r="N602" s="244"/>
      <c r="O602" s="244"/>
      <c r="P602" s="244"/>
      <c r="Q602" s="244"/>
      <c r="R602" s="244"/>
      <c r="S602" s="244"/>
      <c r="T602" s="245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6" t="s">
        <v>162</v>
      </c>
      <c r="AU602" s="246" t="s">
        <v>84</v>
      </c>
      <c r="AV602" s="14" t="s">
        <v>84</v>
      </c>
      <c r="AW602" s="14" t="s">
        <v>33</v>
      </c>
      <c r="AX602" s="14" t="s">
        <v>82</v>
      </c>
      <c r="AY602" s="246" t="s">
        <v>148</v>
      </c>
    </row>
    <row r="603" s="2" customFormat="1" ht="21.75" customHeight="1">
      <c r="A603" s="40"/>
      <c r="B603" s="41"/>
      <c r="C603" s="206" t="s">
        <v>984</v>
      </c>
      <c r="D603" s="206" t="s">
        <v>151</v>
      </c>
      <c r="E603" s="207" t="s">
        <v>985</v>
      </c>
      <c r="F603" s="208" t="s">
        <v>986</v>
      </c>
      <c r="G603" s="209" t="s">
        <v>175</v>
      </c>
      <c r="H603" s="210">
        <v>10.43</v>
      </c>
      <c r="I603" s="211"/>
      <c r="J603" s="212">
        <f>ROUND(I603*H603,2)</f>
        <v>0</v>
      </c>
      <c r="K603" s="208" t="s">
        <v>155</v>
      </c>
      <c r="L603" s="46"/>
      <c r="M603" s="213" t="s">
        <v>19</v>
      </c>
      <c r="N603" s="214" t="s">
        <v>45</v>
      </c>
      <c r="O603" s="86"/>
      <c r="P603" s="215">
        <f>O603*H603</f>
        <v>0</v>
      </c>
      <c r="Q603" s="215">
        <v>0.0060000000000000001</v>
      </c>
      <c r="R603" s="215">
        <f>Q603*H603</f>
        <v>0.062579999999999997</v>
      </c>
      <c r="S603" s="215">
        <v>0</v>
      </c>
      <c r="T603" s="216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7" t="s">
        <v>271</v>
      </c>
      <c r="AT603" s="217" t="s">
        <v>151</v>
      </c>
      <c r="AU603" s="217" t="s">
        <v>84</v>
      </c>
      <c r="AY603" s="19" t="s">
        <v>148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9" t="s">
        <v>82</v>
      </c>
      <c r="BK603" s="218">
        <f>ROUND(I603*H603,2)</f>
        <v>0</v>
      </c>
      <c r="BL603" s="19" t="s">
        <v>271</v>
      </c>
      <c r="BM603" s="217" t="s">
        <v>987</v>
      </c>
    </row>
    <row r="604" s="2" customFormat="1">
      <c r="A604" s="40"/>
      <c r="B604" s="41"/>
      <c r="C604" s="42"/>
      <c r="D604" s="219" t="s">
        <v>158</v>
      </c>
      <c r="E604" s="42"/>
      <c r="F604" s="220" t="s">
        <v>988</v>
      </c>
      <c r="G604" s="42"/>
      <c r="H604" s="42"/>
      <c r="I604" s="221"/>
      <c r="J604" s="42"/>
      <c r="K604" s="42"/>
      <c r="L604" s="46"/>
      <c r="M604" s="222"/>
      <c r="N604" s="223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158</v>
      </c>
      <c r="AU604" s="19" t="s">
        <v>84</v>
      </c>
    </row>
    <row r="605" s="2" customFormat="1">
      <c r="A605" s="40"/>
      <c r="B605" s="41"/>
      <c r="C605" s="42"/>
      <c r="D605" s="224" t="s">
        <v>160</v>
      </c>
      <c r="E605" s="42"/>
      <c r="F605" s="225" t="s">
        <v>989</v>
      </c>
      <c r="G605" s="42"/>
      <c r="H605" s="42"/>
      <c r="I605" s="221"/>
      <c r="J605" s="42"/>
      <c r="K605" s="42"/>
      <c r="L605" s="46"/>
      <c r="M605" s="222"/>
      <c r="N605" s="223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160</v>
      </c>
      <c r="AU605" s="19" t="s">
        <v>84</v>
      </c>
    </row>
    <row r="606" s="2" customFormat="1" ht="16.5" customHeight="1">
      <c r="A606" s="40"/>
      <c r="B606" s="41"/>
      <c r="C606" s="258" t="s">
        <v>990</v>
      </c>
      <c r="D606" s="258" t="s">
        <v>272</v>
      </c>
      <c r="E606" s="259" t="s">
        <v>991</v>
      </c>
      <c r="F606" s="260" t="s">
        <v>992</v>
      </c>
      <c r="G606" s="261" t="s">
        <v>175</v>
      </c>
      <c r="H606" s="262">
        <v>11.473000000000001</v>
      </c>
      <c r="I606" s="263"/>
      <c r="J606" s="264">
        <f>ROUND(I606*H606,2)</f>
        <v>0</v>
      </c>
      <c r="K606" s="260" t="s">
        <v>155</v>
      </c>
      <c r="L606" s="265"/>
      <c r="M606" s="266" t="s">
        <v>19</v>
      </c>
      <c r="N606" s="267" t="s">
        <v>45</v>
      </c>
      <c r="O606" s="86"/>
      <c r="P606" s="215">
        <f>O606*H606</f>
        <v>0</v>
      </c>
      <c r="Q606" s="215">
        <v>0.021999999999999999</v>
      </c>
      <c r="R606" s="215">
        <f>Q606*H606</f>
        <v>0.25240600000000002</v>
      </c>
      <c r="S606" s="215">
        <v>0</v>
      </c>
      <c r="T606" s="216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17" t="s">
        <v>371</v>
      </c>
      <c r="AT606" s="217" t="s">
        <v>272</v>
      </c>
      <c r="AU606" s="217" t="s">
        <v>84</v>
      </c>
      <c r="AY606" s="19" t="s">
        <v>148</v>
      </c>
      <c r="BE606" s="218">
        <f>IF(N606="základní",J606,0)</f>
        <v>0</v>
      </c>
      <c r="BF606" s="218">
        <f>IF(N606="snížená",J606,0)</f>
        <v>0</v>
      </c>
      <c r="BG606" s="218">
        <f>IF(N606="zákl. přenesená",J606,0)</f>
        <v>0</v>
      </c>
      <c r="BH606" s="218">
        <f>IF(N606="sníž. přenesená",J606,0)</f>
        <v>0</v>
      </c>
      <c r="BI606" s="218">
        <f>IF(N606="nulová",J606,0)</f>
        <v>0</v>
      </c>
      <c r="BJ606" s="19" t="s">
        <v>82</v>
      </c>
      <c r="BK606" s="218">
        <f>ROUND(I606*H606,2)</f>
        <v>0</v>
      </c>
      <c r="BL606" s="19" t="s">
        <v>271</v>
      </c>
      <c r="BM606" s="217" t="s">
        <v>993</v>
      </c>
    </row>
    <row r="607" s="2" customFormat="1">
      <c r="A607" s="40"/>
      <c r="B607" s="41"/>
      <c r="C607" s="42"/>
      <c r="D607" s="219" t="s">
        <v>158</v>
      </c>
      <c r="E607" s="42"/>
      <c r="F607" s="220" t="s">
        <v>992</v>
      </c>
      <c r="G607" s="42"/>
      <c r="H607" s="42"/>
      <c r="I607" s="221"/>
      <c r="J607" s="42"/>
      <c r="K607" s="42"/>
      <c r="L607" s="46"/>
      <c r="M607" s="222"/>
      <c r="N607" s="223"/>
      <c r="O607" s="86"/>
      <c r="P607" s="86"/>
      <c r="Q607" s="86"/>
      <c r="R607" s="86"/>
      <c r="S607" s="86"/>
      <c r="T607" s="87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9" t="s">
        <v>158</v>
      </c>
      <c r="AU607" s="19" t="s">
        <v>84</v>
      </c>
    </row>
    <row r="608" s="14" customFormat="1">
      <c r="A608" s="14"/>
      <c r="B608" s="236"/>
      <c r="C608" s="237"/>
      <c r="D608" s="219" t="s">
        <v>162</v>
      </c>
      <c r="E608" s="237"/>
      <c r="F608" s="239" t="s">
        <v>994</v>
      </c>
      <c r="G608" s="237"/>
      <c r="H608" s="240">
        <v>11.473000000000001</v>
      </c>
      <c r="I608" s="241"/>
      <c r="J608" s="237"/>
      <c r="K608" s="237"/>
      <c r="L608" s="242"/>
      <c r="M608" s="243"/>
      <c r="N608" s="244"/>
      <c r="O608" s="244"/>
      <c r="P608" s="244"/>
      <c r="Q608" s="244"/>
      <c r="R608" s="244"/>
      <c r="S608" s="244"/>
      <c r="T608" s="24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6" t="s">
        <v>162</v>
      </c>
      <c r="AU608" s="246" t="s">
        <v>84</v>
      </c>
      <c r="AV608" s="14" t="s">
        <v>84</v>
      </c>
      <c r="AW608" s="14" t="s">
        <v>4</v>
      </c>
      <c r="AX608" s="14" t="s">
        <v>82</v>
      </c>
      <c r="AY608" s="246" t="s">
        <v>148</v>
      </c>
    </row>
    <row r="609" s="2" customFormat="1" ht="16.5" customHeight="1">
      <c r="A609" s="40"/>
      <c r="B609" s="41"/>
      <c r="C609" s="206" t="s">
        <v>995</v>
      </c>
      <c r="D609" s="206" t="s">
        <v>151</v>
      </c>
      <c r="E609" s="207" t="s">
        <v>996</v>
      </c>
      <c r="F609" s="208" t="s">
        <v>997</v>
      </c>
      <c r="G609" s="209" t="s">
        <v>175</v>
      </c>
      <c r="H609" s="210">
        <v>10.43</v>
      </c>
      <c r="I609" s="211"/>
      <c r="J609" s="212">
        <f>ROUND(I609*H609,2)</f>
        <v>0</v>
      </c>
      <c r="K609" s="208" t="s">
        <v>155</v>
      </c>
      <c r="L609" s="46"/>
      <c r="M609" s="213" t="s">
        <v>19</v>
      </c>
      <c r="N609" s="214" t="s">
        <v>45</v>
      </c>
      <c r="O609" s="86"/>
      <c r="P609" s="215">
        <f>O609*H609</f>
        <v>0</v>
      </c>
      <c r="Q609" s="215">
        <v>0.0015</v>
      </c>
      <c r="R609" s="215">
        <f>Q609*H609</f>
        <v>0.015644999999999999</v>
      </c>
      <c r="S609" s="215">
        <v>0</v>
      </c>
      <c r="T609" s="216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7" t="s">
        <v>271</v>
      </c>
      <c r="AT609" s="217" t="s">
        <v>151</v>
      </c>
      <c r="AU609" s="217" t="s">
        <v>84</v>
      </c>
      <c r="AY609" s="19" t="s">
        <v>148</v>
      </c>
      <c r="BE609" s="218">
        <f>IF(N609="základní",J609,0)</f>
        <v>0</v>
      </c>
      <c r="BF609" s="218">
        <f>IF(N609="snížená",J609,0)</f>
        <v>0</v>
      </c>
      <c r="BG609" s="218">
        <f>IF(N609="zákl. přenesená",J609,0)</f>
        <v>0</v>
      </c>
      <c r="BH609" s="218">
        <f>IF(N609="sníž. přenesená",J609,0)</f>
        <v>0</v>
      </c>
      <c r="BI609" s="218">
        <f>IF(N609="nulová",J609,0)</f>
        <v>0</v>
      </c>
      <c r="BJ609" s="19" t="s">
        <v>82</v>
      </c>
      <c r="BK609" s="218">
        <f>ROUND(I609*H609,2)</f>
        <v>0</v>
      </c>
      <c r="BL609" s="19" t="s">
        <v>271</v>
      </c>
      <c r="BM609" s="217" t="s">
        <v>998</v>
      </c>
    </row>
    <row r="610" s="2" customFormat="1">
      <c r="A610" s="40"/>
      <c r="B610" s="41"/>
      <c r="C610" s="42"/>
      <c r="D610" s="219" t="s">
        <v>158</v>
      </c>
      <c r="E610" s="42"/>
      <c r="F610" s="220" t="s">
        <v>999</v>
      </c>
      <c r="G610" s="42"/>
      <c r="H610" s="42"/>
      <c r="I610" s="221"/>
      <c r="J610" s="42"/>
      <c r="K610" s="42"/>
      <c r="L610" s="46"/>
      <c r="M610" s="222"/>
      <c r="N610" s="223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158</v>
      </c>
      <c r="AU610" s="19" t="s">
        <v>84</v>
      </c>
    </row>
    <row r="611" s="2" customFormat="1">
      <c r="A611" s="40"/>
      <c r="B611" s="41"/>
      <c r="C611" s="42"/>
      <c r="D611" s="224" t="s">
        <v>160</v>
      </c>
      <c r="E611" s="42"/>
      <c r="F611" s="225" t="s">
        <v>1000</v>
      </c>
      <c r="G611" s="42"/>
      <c r="H611" s="42"/>
      <c r="I611" s="221"/>
      <c r="J611" s="42"/>
      <c r="K611" s="42"/>
      <c r="L611" s="46"/>
      <c r="M611" s="222"/>
      <c r="N611" s="223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160</v>
      </c>
      <c r="AU611" s="19" t="s">
        <v>84</v>
      </c>
    </row>
    <row r="612" s="2" customFormat="1" ht="16.5" customHeight="1">
      <c r="A612" s="40"/>
      <c r="B612" s="41"/>
      <c r="C612" s="206" t="s">
        <v>1001</v>
      </c>
      <c r="D612" s="206" t="s">
        <v>151</v>
      </c>
      <c r="E612" s="207" t="s">
        <v>1002</v>
      </c>
      <c r="F612" s="208" t="s">
        <v>1003</v>
      </c>
      <c r="G612" s="209" t="s">
        <v>189</v>
      </c>
      <c r="H612" s="210">
        <v>13</v>
      </c>
      <c r="I612" s="211"/>
      <c r="J612" s="212">
        <f>ROUND(I612*H612,2)</f>
        <v>0</v>
      </c>
      <c r="K612" s="208" t="s">
        <v>155</v>
      </c>
      <c r="L612" s="46"/>
      <c r="M612" s="213" t="s">
        <v>19</v>
      </c>
      <c r="N612" s="214" t="s">
        <v>45</v>
      </c>
      <c r="O612" s="86"/>
      <c r="P612" s="215">
        <f>O612*H612</f>
        <v>0</v>
      </c>
      <c r="Q612" s="215">
        <v>0.00021000000000000001</v>
      </c>
      <c r="R612" s="215">
        <f>Q612*H612</f>
        <v>0.0027300000000000002</v>
      </c>
      <c r="S612" s="215">
        <v>0</v>
      </c>
      <c r="T612" s="216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7" t="s">
        <v>271</v>
      </c>
      <c r="AT612" s="217" t="s">
        <v>151</v>
      </c>
      <c r="AU612" s="217" t="s">
        <v>84</v>
      </c>
      <c r="AY612" s="19" t="s">
        <v>148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19" t="s">
        <v>82</v>
      </c>
      <c r="BK612" s="218">
        <f>ROUND(I612*H612,2)</f>
        <v>0</v>
      </c>
      <c r="BL612" s="19" t="s">
        <v>271</v>
      </c>
      <c r="BM612" s="217" t="s">
        <v>1004</v>
      </c>
    </row>
    <row r="613" s="2" customFormat="1">
      <c r="A613" s="40"/>
      <c r="B613" s="41"/>
      <c r="C613" s="42"/>
      <c r="D613" s="219" t="s">
        <v>158</v>
      </c>
      <c r="E613" s="42"/>
      <c r="F613" s="220" t="s">
        <v>1005</v>
      </c>
      <c r="G613" s="42"/>
      <c r="H613" s="42"/>
      <c r="I613" s="221"/>
      <c r="J613" s="42"/>
      <c r="K613" s="42"/>
      <c r="L613" s="46"/>
      <c r="M613" s="222"/>
      <c r="N613" s="223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158</v>
      </c>
      <c r="AU613" s="19" t="s">
        <v>84</v>
      </c>
    </row>
    <row r="614" s="2" customFormat="1">
      <c r="A614" s="40"/>
      <c r="B614" s="41"/>
      <c r="C614" s="42"/>
      <c r="D614" s="224" t="s">
        <v>160</v>
      </c>
      <c r="E614" s="42"/>
      <c r="F614" s="225" t="s">
        <v>1006</v>
      </c>
      <c r="G614" s="42"/>
      <c r="H614" s="42"/>
      <c r="I614" s="221"/>
      <c r="J614" s="42"/>
      <c r="K614" s="42"/>
      <c r="L614" s="46"/>
      <c r="M614" s="222"/>
      <c r="N614" s="223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160</v>
      </c>
      <c r="AU614" s="19" t="s">
        <v>84</v>
      </c>
    </row>
    <row r="615" s="14" customFormat="1">
      <c r="A615" s="14"/>
      <c r="B615" s="236"/>
      <c r="C615" s="237"/>
      <c r="D615" s="219" t="s">
        <v>162</v>
      </c>
      <c r="E615" s="238" t="s">
        <v>19</v>
      </c>
      <c r="F615" s="239" t="s">
        <v>1007</v>
      </c>
      <c r="G615" s="237"/>
      <c r="H615" s="240">
        <v>13</v>
      </c>
      <c r="I615" s="241"/>
      <c r="J615" s="237"/>
      <c r="K615" s="237"/>
      <c r="L615" s="242"/>
      <c r="M615" s="243"/>
      <c r="N615" s="244"/>
      <c r="O615" s="244"/>
      <c r="P615" s="244"/>
      <c r="Q615" s="244"/>
      <c r="R615" s="244"/>
      <c r="S615" s="244"/>
      <c r="T615" s="245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6" t="s">
        <v>162</v>
      </c>
      <c r="AU615" s="246" t="s">
        <v>84</v>
      </c>
      <c r="AV615" s="14" t="s">
        <v>84</v>
      </c>
      <c r="AW615" s="14" t="s">
        <v>33</v>
      </c>
      <c r="AX615" s="14" t="s">
        <v>82</v>
      </c>
      <c r="AY615" s="246" t="s">
        <v>148</v>
      </c>
    </row>
    <row r="616" s="2" customFormat="1" ht="16.5" customHeight="1">
      <c r="A616" s="40"/>
      <c r="B616" s="41"/>
      <c r="C616" s="206" t="s">
        <v>1008</v>
      </c>
      <c r="D616" s="206" t="s">
        <v>151</v>
      </c>
      <c r="E616" s="207" t="s">
        <v>1009</v>
      </c>
      <c r="F616" s="208" t="s">
        <v>1010</v>
      </c>
      <c r="G616" s="209" t="s">
        <v>189</v>
      </c>
      <c r="H616" s="210">
        <v>2</v>
      </c>
      <c r="I616" s="211"/>
      <c r="J616" s="212">
        <f>ROUND(I616*H616,2)</f>
        <v>0</v>
      </c>
      <c r="K616" s="208" t="s">
        <v>155</v>
      </c>
      <c r="L616" s="46"/>
      <c r="M616" s="213" t="s">
        <v>19</v>
      </c>
      <c r="N616" s="214" t="s">
        <v>45</v>
      </c>
      <c r="O616" s="86"/>
      <c r="P616" s="215">
        <f>O616*H616</f>
        <v>0</v>
      </c>
      <c r="Q616" s="215">
        <v>0.00020000000000000001</v>
      </c>
      <c r="R616" s="215">
        <f>Q616*H616</f>
        <v>0.00040000000000000002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271</v>
      </c>
      <c r="AT616" s="217" t="s">
        <v>151</v>
      </c>
      <c r="AU616" s="217" t="s">
        <v>84</v>
      </c>
      <c r="AY616" s="19" t="s">
        <v>148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82</v>
      </c>
      <c r="BK616" s="218">
        <f>ROUND(I616*H616,2)</f>
        <v>0</v>
      </c>
      <c r="BL616" s="19" t="s">
        <v>271</v>
      </c>
      <c r="BM616" s="217" t="s">
        <v>1011</v>
      </c>
    </row>
    <row r="617" s="2" customFormat="1">
      <c r="A617" s="40"/>
      <c r="B617" s="41"/>
      <c r="C617" s="42"/>
      <c r="D617" s="219" t="s">
        <v>158</v>
      </c>
      <c r="E617" s="42"/>
      <c r="F617" s="220" t="s">
        <v>1012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158</v>
      </c>
      <c r="AU617" s="19" t="s">
        <v>84</v>
      </c>
    </row>
    <row r="618" s="2" customFormat="1">
      <c r="A618" s="40"/>
      <c r="B618" s="41"/>
      <c r="C618" s="42"/>
      <c r="D618" s="224" t="s">
        <v>160</v>
      </c>
      <c r="E618" s="42"/>
      <c r="F618" s="225" t="s">
        <v>1013</v>
      </c>
      <c r="G618" s="42"/>
      <c r="H618" s="42"/>
      <c r="I618" s="221"/>
      <c r="J618" s="42"/>
      <c r="K618" s="42"/>
      <c r="L618" s="46"/>
      <c r="M618" s="222"/>
      <c r="N618" s="223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160</v>
      </c>
      <c r="AU618" s="19" t="s">
        <v>84</v>
      </c>
    </row>
    <row r="619" s="14" customFormat="1">
      <c r="A619" s="14"/>
      <c r="B619" s="236"/>
      <c r="C619" s="237"/>
      <c r="D619" s="219" t="s">
        <v>162</v>
      </c>
      <c r="E619" s="238" t="s">
        <v>19</v>
      </c>
      <c r="F619" s="239" t="s">
        <v>1014</v>
      </c>
      <c r="G619" s="237"/>
      <c r="H619" s="240">
        <v>2</v>
      </c>
      <c r="I619" s="241"/>
      <c r="J619" s="237"/>
      <c r="K619" s="237"/>
      <c r="L619" s="242"/>
      <c r="M619" s="243"/>
      <c r="N619" s="244"/>
      <c r="O619" s="244"/>
      <c r="P619" s="244"/>
      <c r="Q619" s="244"/>
      <c r="R619" s="244"/>
      <c r="S619" s="244"/>
      <c r="T619" s="245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6" t="s">
        <v>162</v>
      </c>
      <c r="AU619" s="246" t="s">
        <v>84</v>
      </c>
      <c r="AV619" s="14" t="s">
        <v>84</v>
      </c>
      <c r="AW619" s="14" t="s">
        <v>33</v>
      </c>
      <c r="AX619" s="14" t="s">
        <v>82</v>
      </c>
      <c r="AY619" s="246" t="s">
        <v>148</v>
      </c>
    </row>
    <row r="620" s="2" customFormat="1" ht="16.5" customHeight="1">
      <c r="A620" s="40"/>
      <c r="B620" s="41"/>
      <c r="C620" s="206" t="s">
        <v>1015</v>
      </c>
      <c r="D620" s="206" t="s">
        <v>151</v>
      </c>
      <c r="E620" s="207" t="s">
        <v>1016</v>
      </c>
      <c r="F620" s="208" t="s">
        <v>1017</v>
      </c>
      <c r="G620" s="209" t="s">
        <v>356</v>
      </c>
      <c r="H620" s="210">
        <v>22.329999999999998</v>
      </c>
      <c r="I620" s="211"/>
      <c r="J620" s="212">
        <f>ROUND(I620*H620,2)</f>
        <v>0</v>
      </c>
      <c r="K620" s="208" t="s">
        <v>155</v>
      </c>
      <c r="L620" s="46"/>
      <c r="M620" s="213" t="s">
        <v>19</v>
      </c>
      <c r="N620" s="214" t="s">
        <v>45</v>
      </c>
      <c r="O620" s="86"/>
      <c r="P620" s="215">
        <f>O620*H620</f>
        <v>0</v>
      </c>
      <c r="Q620" s="215">
        <v>0.00142</v>
      </c>
      <c r="R620" s="215">
        <f>Q620*H620</f>
        <v>0.031708599999999997</v>
      </c>
      <c r="S620" s="215">
        <v>0</v>
      </c>
      <c r="T620" s="216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7" t="s">
        <v>271</v>
      </c>
      <c r="AT620" s="217" t="s">
        <v>151</v>
      </c>
      <c r="AU620" s="217" t="s">
        <v>84</v>
      </c>
      <c r="AY620" s="19" t="s">
        <v>148</v>
      </c>
      <c r="BE620" s="218">
        <f>IF(N620="základní",J620,0)</f>
        <v>0</v>
      </c>
      <c r="BF620" s="218">
        <f>IF(N620="snížená",J620,0)</f>
        <v>0</v>
      </c>
      <c r="BG620" s="218">
        <f>IF(N620="zákl. přenesená",J620,0)</f>
        <v>0</v>
      </c>
      <c r="BH620" s="218">
        <f>IF(N620="sníž. přenesená",J620,0)</f>
        <v>0</v>
      </c>
      <c r="BI620" s="218">
        <f>IF(N620="nulová",J620,0)</f>
        <v>0</v>
      </c>
      <c r="BJ620" s="19" t="s">
        <v>82</v>
      </c>
      <c r="BK620" s="218">
        <f>ROUND(I620*H620,2)</f>
        <v>0</v>
      </c>
      <c r="BL620" s="19" t="s">
        <v>271</v>
      </c>
      <c r="BM620" s="217" t="s">
        <v>1018</v>
      </c>
    </row>
    <row r="621" s="2" customFormat="1">
      <c r="A621" s="40"/>
      <c r="B621" s="41"/>
      <c r="C621" s="42"/>
      <c r="D621" s="219" t="s">
        <v>158</v>
      </c>
      <c r="E621" s="42"/>
      <c r="F621" s="220" t="s">
        <v>1019</v>
      </c>
      <c r="G621" s="42"/>
      <c r="H621" s="42"/>
      <c r="I621" s="221"/>
      <c r="J621" s="42"/>
      <c r="K621" s="42"/>
      <c r="L621" s="46"/>
      <c r="M621" s="222"/>
      <c r="N621" s="223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158</v>
      </c>
      <c r="AU621" s="19" t="s">
        <v>84</v>
      </c>
    </row>
    <row r="622" s="2" customFormat="1">
      <c r="A622" s="40"/>
      <c r="B622" s="41"/>
      <c r="C622" s="42"/>
      <c r="D622" s="224" t="s">
        <v>160</v>
      </c>
      <c r="E622" s="42"/>
      <c r="F622" s="225" t="s">
        <v>1020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160</v>
      </c>
      <c r="AU622" s="19" t="s">
        <v>84</v>
      </c>
    </row>
    <row r="623" s="13" customFormat="1">
      <c r="A623" s="13"/>
      <c r="B623" s="226"/>
      <c r="C623" s="227"/>
      <c r="D623" s="219" t="s">
        <v>162</v>
      </c>
      <c r="E623" s="228" t="s">
        <v>19</v>
      </c>
      <c r="F623" s="229" t="s">
        <v>261</v>
      </c>
      <c r="G623" s="227"/>
      <c r="H623" s="228" t="s">
        <v>19</v>
      </c>
      <c r="I623" s="230"/>
      <c r="J623" s="227"/>
      <c r="K623" s="227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162</v>
      </c>
      <c r="AU623" s="235" t="s">
        <v>84</v>
      </c>
      <c r="AV623" s="13" t="s">
        <v>82</v>
      </c>
      <c r="AW623" s="13" t="s">
        <v>33</v>
      </c>
      <c r="AX623" s="13" t="s">
        <v>74</v>
      </c>
      <c r="AY623" s="235" t="s">
        <v>148</v>
      </c>
    </row>
    <row r="624" s="14" customFormat="1">
      <c r="A624" s="14"/>
      <c r="B624" s="236"/>
      <c r="C624" s="237"/>
      <c r="D624" s="219" t="s">
        <v>162</v>
      </c>
      <c r="E624" s="238" t="s">
        <v>19</v>
      </c>
      <c r="F624" s="239" t="s">
        <v>1021</v>
      </c>
      <c r="G624" s="237"/>
      <c r="H624" s="240">
        <v>10.289999999999999</v>
      </c>
      <c r="I624" s="241"/>
      <c r="J624" s="237"/>
      <c r="K624" s="237"/>
      <c r="L624" s="242"/>
      <c r="M624" s="243"/>
      <c r="N624" s="244"/>
      <c r="O624" s="244"/>
      <c r="P624" s="244"/>
      <c r="Q624" s="244"/>
      <c r="R624" s="244"/>
      <c r="S624" s="244"/>
      <c r="T624" s="245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6" t="s">
        <v>162</v>
      </c>
      <c r="AU624" s="246" t="s">
        <v>84</v>
      </c>
      <c r="AV624" s="14" t="s">
        <v>84</v>
      </c>
      <c r="AW624" s="14" t="s">
        <v>33</v>
      </c>
      <c r="AX624" s="14" t="s">
        <v>74</v>
      </c>
      <c r="AY624" s="246" t="s">
        <v>148</v>
      </c>
    </row>
    <row r="625" s="14" customFormat="1">
      <c r="A625" s="14"/>
      <c r="B625" s="236"/>
      <c r="C625" s="237"/>
      <c r="D625" s="219" t="s">
        <v>162</v>
      </c>
      <c r="E625" s="238" t="s">
        <v>19</v>
      </c>
      <c r="F625" s="239" t="s">
        <v>1022</v>
      </c>
      <c r="G625" s="237"/>
      <c r="H625" s="240">
        <v>12.039999999999999</v>
      </c>
      <c r="I625" s="241"/>
      <c r="J625" s="237"/>
      <c r="K625" s="237"/>
      <c r="L625" s="242"/>
      <c r="M625" s="243"/>
      <c r="N625" s="244"/>
      <c r="O625" s="244"/>
      <c r="P625" s="244"/>
      <c r="Q625" s="244"/>
      <c r="R625" s="244"/>
      <c r="S625" s="244"/>
      <c r="T625" s="24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6" t="s">
        <v>162</v>
      </c>
      <c r="AU625" s="246" t="s">
        <v>84</v>
      </c>
      <c r="AV625" s="14" t="s">
        <v>84</v>
      </c>
      <c r="AW625" s="14" t="s">
        <v>33</v>
      </c>
      <c r="AX625" s="14" t="s">
        <v>74</v>
      </c>
      <c r="AY625" s="246" t="s">
        <v>148</v>
      </c>
    </row>
    <row r="626" s="15" customFormat="1">
      <c r="A626" s="15"/>
      <c r="B626" s="247"/>
      <c r="C626" s="248"/>
      <c r="D626" s="219" t="s">
        <v>162</v>
      </c>
      <c r="E626" s="249" t="s">
        <v>19</v>
      </c>
      <c r="F626" s="250" t="s">
        <v>215</v>
      </c>
      <c r="G626" s="248"/>
      <c r="H626" s="251">
        <v>22.329999999999998</v>
      </c>
      <c r="I626" s="252"/>
      <c r="J626" s="248"/>
      <c r="K626" s="248"/>
      <c r="L626" s="253"/>
      <c r="M626" s="254"/>
      <c r="N626" s="255"/>
      <c r="O626" s="255"/>
      <c r="P626" s="255"/>
      <c r="Q626" s="255"/>
      <c r="R626" s="255"/>
      <c r="S626" s="255"/>
      <c r="T626" s="256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57" t="s">
        <v>162</v>
      </c>
      <c r="AU626" s="257" t="s">
        <v>84</v>
      </c>
      <c r="AV626" s="15" t="s">
        <v>156</v>
      </c>
      <c r="AW626" s="15" t="s">
        <v>33</v>
      </c>
      <c r="AX626" s="15" t="s">
        <v>82</v>
      </c>
      <c r="AY626" s="257" t="s">
        <v>148</v>
      </c>
    </row>
    <row r="627" s="2" customFormat="1" ht="16.5" customHeight="1">
      <c r="A627" s="40"/>
      <c r="B627" s="41"/>
      <c r="C627" s="206" t="s">
        <v>1023</v>
      </c>
      <c r="D627" s="206" t="s">
        <v>151</v>
      </c>
      <c r="E627" s="207" t="s">
        <v>1024</v>
      </c>
      <c r="F627" s="208" t="s">
        <v>1025</v>
      </c>
      <c r="G627" s="209" t="s">
        <v>434</v>
      </c>
      <c r="H627" s="268"/>
      <c r="I627" s="211"/>
      <c r="J627" s="212">
        <f>ROUND(I627*H627,2)</f>
        <v>0</v>
      </c>
      <c r="K627" s="208" t="s">
        <v>155</v>
      </c>
      <c r="L627" s="46"/>
      <c r="M627" s="213" t="s">
        <v>19</v>
      </c>
      <c r="N627" s="214" t="s">
        <v>45</v>
      </c>
      <c r="O627" s="86"/>
      <c r="P627" s="215">
        <f>O627*H627</f>
        <v>0</v>
      </c>
      <c r="Q627" s="215">
        <v>0</v>
      </c>
      <c r="R627" s="215">
        <f>Q627*H627</f>
        <v>0</v>
      </c>
      <c r="S627" s="215">
        <v>0</v>
      </c>
      <c r="T627" s="21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7" t="s">
        <v>271</v>
      </c>
      <c r="AT627" s="217" t="s">
        <v>151</v>
      </c>
      <c r="AU627" s="217" t="s">
        <v>84</v>
      </c>
      <c r="AY627" s="19" t="s">
        <v>148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9" t="s">
        <v>82</v>
      </c>
      <c r="BK627" s="218">
        <f>ROUND(I627*H627,2)</f>
        <v>0</v>
      </c>
      <c r="BL627" s="19" t="s">
        <v>271</v>
      </c>
      <c r="BM627" s="217" t="s">
        <v>1026</v>
      </c>
    </row>
    <row r="628" s="2" customFormat="1">
      <c r="A628" s="40"/>
      <c r="B628" s="41"/>
      <c r="C628" s="42"/>
      <c r="D628" s="219" t="s">
        <v>158</v>
      </c>
      <c r="E628" s="42"/>
      <c r="F628" s="220" t="s">
        <v>1027</v>
      </c>
      <c r="G628" s="42"/>
      <c r="H628" s="42"/>
      <c r="I628" s="221"/>
      <c r="J628" s="42"/>
      <c r="K628" s="42"/>
      <c r="L628" s="46"/>
      <c r="M628" s="222"/>
      <c r="N628" s="223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158</v>
      </c>
      <c r="AU628" s="19" t="s">
        <v>84</v>
      </c>
    </row>
    <row r="629" s="2" customFormat="1">
      <c r="A629" s="40"/>
      <c r="B629" s="41"/>
      <c r="C629" s="42"/>
      <c r="D629" s="224" t="s">
        <v>160</v>
      </c>
      <c r="E629" s="42"/>
      <c r="F629" s="225" t="s">
        <v>1028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160</v>
      </c>
      <c r="AU629" s="19" t="s">
        <v>84</v>
      </c>
    </row>
    <row r="630" s="12" customFormat="1" ht="22.8" customHeight="1">
      <c r="A630" s="12"/>
      <c r="B630" s="190"/>
      <c r="C630" s="191"/>
      <c r="D630" s="192" t="s">
        <v>73</v>
      </c>
      <c r="E630" s="204" t="s">
        <v>1029</v>
      </c>
      <c r="F630" s="204" t="s">
        <v>1030</v>
      </c>
      <c r="G630" s="191"/>
      <c r="H630" s="191"/>
      <c r="I630" s="194"/>
      <c r="J630" s="205">
        <f>BK630</f>
        <v>0</v>
      </c>
      <c r="K630" s="191"/>
      <c r="L630" s="196"/>
      <c r="M630" s="197"/>
      <c r="N630" s="198"/>
      <c r="O630" s="198"/>
      <c r="P630" s="199">
        <f>SUM(P631:P709)</f>
        <v>0</v>
      </c>
      <c r="Q630" s="198"/>
      <c r="R630" s="199">
        <f>SUM(R631:R709)</f>
        <v>0.56923789999999985</v>
      </c>
      <c r="S630" s="198"/>
      <c r="T630" s="200">
        <f>SUM(T631:T709)</f>
        <v>0.18432599999999999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01" t="s">
        <v>84</v>
      </c>
      <c r="AT630" s="202" t="s">
        <v>73</v>
      </c>
      <c r="AU630" s="202" t="s">
        <v>82</v>
      </c>
      <c r="AY630" s="201" t="s">
        <v>148</v>
      </c>
      <c r="BK630" s="203">
        <f>SUM(BK631:BK709)</f>
        <v>0</v>
      </c>
    </row>
    <row r="631" s="2" customFormat="1" ht="16.5" customHeight="1">
      <c r="A631" s="40"/>
      <c r="B631" s="41"/>
      <c r="C631" s="206" t="s">
        <v>1031</v>
      </c>
      <c r="D631" s="206" t="s">
        <v>151</v>
      </c>
      <c r="E631" s="207" t="s">
        <v>1032</v>
      </c>
      <c r="F631" s="208" t="s">
        <v>1033</v>
      </c>
      <c r="G631" s="209" t="s">
        <v>175</v>
      </c>
      <c r="H631" s="210">
        <v>50.200000000000003</v>
      </c>
      <c r="I631" s="211"/>
      <c r="J631" s="212">
        <f>ROUND(I631*H631,2)</f>
        <v>0</v>
      </c>
      <c r="K631" s="208" t="s">
        <v>155</v>
      </c>
      <c r="L631" s="46"/>
      <c r="M631" s="213" t="s">
        <v>19</v>
      </c>
      <c r="N631" s="214" t="s">
        <v>45</v>
      </c>
      <c r="O631" s="86"/>
      <c r="P631" s="215">
        <f>O631*H631</f>
        <v>0</v>
      </c>
      <c r="Q631" s="215">
        <v>0</v>
      </c>
      <c r="R631" s="215">
        <f>Q631*H631</f>
        <v>0</v>
      </c>
      <c r="S631" s="215">
        <v>0</v>
      </c>
      <c r="T631" s="216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17" t="s">
        <v>271</v>
      </c>
      <c r="AT631" s="217" t="s">
        <v>151</v>
      </c>
      <c r="AU631" s="217" t="s">
        <v>84</v>
      </c>
      <c r="AY631" s="19" t="s">
        <v>148</v>
      </c>
      <c r="BE631" s="218">
        <f>IF(N631="základní",J631,0)</f>
        <v>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19" t="s">
        <v>82</v>
      </c>
      <c r="BK631" s="218">
        <f>ROUND(I631*H631,2)</f>
        <v>0</v>
      </c>
      <c r="BL631" s="19" t="s">
        <v>271</v>
      </c>
      <c r="BM631" s="217" t="s">
        <v>1034</v>
      </c>
    </row>
    <row r="632" s="2" customFormat="1">
      <c r="A632" s="40"/>
      <c r="B632" s="41"/>
      <c r="C632" s="42"/>
      <c r="D632" s="219" t="s">
        <v>158</v>
      </c>
      <c r="E632" s="42"/>
      <c r="F632" s="220" t="s">
        <v>1035</v>
      </c>
      <c r="G632" s="42"/>
      <c r="H632" s="42"/>
      <c r="I632" s="221"/>
      <c r="J632" s="42"/>
      <c r="K632" s="42"/>
      <c r="L632" s="46"/>
      <c r="M632" s="222"/>
      <c r="N632" s="223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158</v>
      </c>
      <c r="AU632" s="19" t="s">
        <v>84</v>
      </c>
    </row>
    <row r="633" s="2" customFormat="1">
      <c r="A633" s="40"/>
      <c r="B633" s="41"/>
      <c r="C633" s="42"/>
      <c r="D633" s="224" t="s">
        <v>160</v>
      </c>
      <c r="E633" s="42"/>
      <c r="F633" s="225" t="s">
        <v>1036</v>
      </c>
      <c r="G633" s="42"/>
      <c r="H633" s="42"/>
      <c r="I633" s="221"/>
      <c r="J633" s="42"/>
      <c r="K633" s="42"/>
      <c r="L633" s="46"/>
      <c r="M633" s="222"/>
      <c r="N633" s="223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160</v>
      </c>
      <c r="AU633" s="19" t="s">
        <v>84</v>
      </c>
    </row>
    <row r="634" s="13" customFormat="1">
      <c r="A634" s="13"/>
      <c r="B634" s="226"/>
      <c r="C634" s="227"/>
      <c r="D634" s="219" t="s">
        <v>162</v>
      </c>
      <c r="E634" s="228" t="s">
        <v>19</v>
      </c>
      <c r="F634" s="229" t="s">
        <v>250</v>
      </c>
      <c r="G634" s="227"/>
      <c r="H634" s="228" t="s">
        <v>19</v>
      </c>
      <c r="I634" s="230"/>
      <c r="J634" s="227"/>
      <c r="K634" s="227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162</v>
      </c>
      <c r="AU634" s="235" t="s">
        <v>84</v>
      </c>
      <c r="AV634" s="13" t="s">
        <v>82</v>
      </c>
      <c r="AW634" s="13" t="s">
        <v>33</v>
      </c>
      <c r="AX634" s="13" t="s">
        <v>74</v>
      </c>
      <c r="AY634" s="235" t="s">
        <v>148</v>
      </c>
    </row>
    <row r="635" s="14" customFormat="1">
      <c r="A635" s="14"/>
      <c r="B635" s="236"/>
      <c r="C635" s="237"/>
      <c r="D635" s="219" t="s">
        <v>162</v>
      </c>
      <c r="E635" s="238" t="s">
        <v>19</v>
      </c>
      <c r="F635" s="239" t="s">
        <v>251</v>
      </c>
      <c r="G635" s="237"/>
      <c r="H635" s="240">
        <v>20.489999999999998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6" t="s">
        <v>162</v>
      </c>
      <c r="AU635" s="246" t="s">
        <v>84</v>
      </c>
      <c r="AV635" s="14" t="s">
        <v>84</v>
      </c>
      <c r="AW635" s="14" t="s">
        <v>33</v>
      </c>
      <c r="AX635" s="14" t="s">
        <v>74</v>
      </c>
      <c r="AY635" s="246" t="s">
        <v>148</v>
      </c>
    </row>
    <row r="636" s="14" customFormat="1">
      <c r="A636" s="14"/>
      <c r="B636" s="236"/>
      <c r="C636" s="237"/>
      <c r="D636" s="219" t="s">
        <v>162</v>
      </c>
      <c r="E636" s="238" t="s">
        <v>19</v>
      </c>
      <c r="F636" s="239" t="s">
        <v>254</v>
      </c>
      <c r="G636" s="237"/>
      <c r="H636" s="240">
        <v>25.98</v>
      </c>
      <c r="I636" s="241"/>
      <c r="J636" s="237"/>
      <c r="K636" s="237"/>
      <c r="L636" s="242"/>
      <c r="M636" s="243"/>
      <c r="N636" s="244"/>
      <c r="O636" s="244"/>
      <c r="P636" s="244"/>
      <c r="Q636" s="244"/>
      <c r="R636" s="244"/>
      <c r="S636" s="244"/>
      <c r="T636" s="245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6" t="s">
        <v>162</v>
      </c>
      <c r="AU636" s="246" t="s">
        <v>84</v>
      </c>
      <c r="AV636" s="14" t="s">
        <v>84</v>
      </c>
      <c r="AW636" s="14" t="s">
        <v>33</v>
      </c>
      <c r="AX636" s="14" t="s">
        <v>74</v>
      </c>
      <c r="AY636" s="246" t="s">
        <v>148</v>
      </c>
    </row>
    <row r="637" s="14" customFormat="1">
      <c r="A637" s="14"/>
      <c r="B637" s="236"/>
      <c r="C637" s="237"/>
      <c r="D637" s="219" t="s">
        <v>162</v>
      </c>
      <c r="E637" s="238" t="s">
        <v>19</v>
      </c>
      <c r="F637" s="239" t="s">
        <v>252</v>
      </c>
      <c r="G637" s="237"/>
      <c r="H637" s="240">
        <v>3.73</v>
      </c>
      <c r="I637" s="241"/>
      <c r="J637" s="237"/>
      <c r="K637" s="237"/>
      <c r="L637" s="242"/>
      <c r="M637" s="243"/>
      <c r="N637" s="244"/>
      <c r="O637" s="244"/>
      <c r="P637" s="244"/>
      <c r="Q637" s="244"/>
      <c r="R637" s="244"/>
      <c r="S637" s="244"/>
      <c r="T637" s="245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6" t="s">
        <v>162</v>
      </c>
      <c r="AU637" s="246" t="s">
        <v>84</v>
      </c>
      <c r="AV637" s="14" t="s">
        <v>84</v>
      </c>
      <c r="AW637" s="14" t="s">
        <v>33</v>
      </c>
      <c r="AX637" s="14" t="s">
        <v>74</v>
      </c>
      <c r="AY637" s="246" t="s">
        <v>148</v>
      </c>
    </row>
    <row r="638" s="15" customFormat="1">
      <c r="A638" s="15"/>
      <c r="B638" s="247"/>
      <c r="C638" s="248"/>
      <c r="D638" s="219" t="s">
        <v>162</v>
      </c>
      <c r="E638" s="249" t="s">
        <v>19</v>
      </c>
      <c r="F638" s="250" t="s">
        <v>215</v>
      </c>
      <c r="G638" s="248"/>
      <c r="H638" s="251">
        <v>50.200000000000003</v>
      </c>
      <c r="I638" s="252"/>
      <c r="J638" s="248"/>
      <c r="K638" s="248"/>
      <c r="L638" s="253"/>
      <c r="M638" s="254"/>
      <c r="N638" s="255"/>
      <c r="O638" s="255"/>
      <c r="P638" s="255"/>
      <c r="Q638" s="255"/>
      <c r="R638" s="255"/>
      <c r="S638" s="255"/>
      <c r="T638" s="256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7" t="s">
        <v>162</v>
      </c>
      <c r="AU638" s="257" t="s">
        <v>84</v>
      </c>
      <c r="AV638" s="15" t="s">
        <v>156</v>
      </c>
      <c r="AW638" s="15" t="s">
        <v>33</v>
      </c>
      <c r="AX638" s="15" t="s">
        <v>82</v>
      </c>
      <c r="AY638" s="257" t="s">
        <v>148</v>
      </c>
    </row>
    <row r="639" s="2" customFormat="1" ht="16.5" customHeight="1">
      <c r="A639" s="40"/>
      <c r="B639" s="41"/>
      <c r="C639" s="206" t="s">
        <v>1037</v>
      </c>
      <c r="D639" s="206" t="s">
        <v>151</v>
      </c>
      <c r="E639" s="207" t="s">
        <v>1038</v>
      </c>
      <c r="F639" s="208" t="s">
        <v>1039</v>
      </c>
      <c r="G639" s="209" t="s">
        <v>175</v>
      </c>
      <c r="H639" s="210">
        <v>50.200000000000003</v>
      </c>
      <c r="I639" s="211"/>
      <c r="J639" s="212">
        <f>ROUND(I639*H639,2)</f>
        <v>0</v>
      </c>
      <c r="K639" s="208" t="s">
        <v>155</v>
      </c>
      <c r="L639" s="46"/>
      <c r="M639" s="213" t="s">
        <v>19</v>
      </c>
      <c r="N639" s="214" t="s">
        <v>45</v>
      </c>
      <c r="O639" s="86"/>
      <c r="P639" s="215">
        <f>O639*H639</f>
        <v>0</v>
      </c>
      <c r="Q639" s="215">
        <v>0</v>
      </c>
      <c r="R639" s="215">
        <f>Q639*H639</f>
        <v>0</v>
      </c>
      <c r="S639" s="215">
        <v>0</v>
      </c>
      <c r="T639" s="216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7" t="s">
        <v>271</v>
      </c>
      <c r="AT639" s="217" t="s">
        <v>151</v>
      </c>
      <c r="AU639" s="217" t="s">
        <v>84</v>
      </c>
      <c r="AY639" s="19" t="s">
        <v>148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19" t="s">
        <v>82</v>
      </c>
      <c r="BK639" s="218">
        <f>ROUND(I639*H639,2)</f>
        <v>0</v>
      </c>
      <c r="BL639" s="19" t="s">
        <v>271</v>
      </c>
      <c r="BM639" s="217" t="s">
        <v>1040</v>
      </c>
    </row>
    <row r="640" s="2" customFormat="1">
      <c r="A640" s="40"/>
      <c r="B640" s="41"/>
      <c r="C640" s="42"/>
      <c r="D640" s="219" t="s">
        <v>158</v>
      </c>
      <c r="E640" s="42"/>
      <c r="F640" s="220" t="s">
        <v>1041</v>
      </c>
      <c r="G640" s="42"/>
      <c r="H640" s="42"/>
      <c r="I640" s="221"/>
      <c r="J640" s="42"/>
      <c r="K640" s="42"/>
      <c r="L640" s="46"/>
      <c r="M640" s="222"/>
      <c r="N640" s="223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158</v>
      </c>
      <c r="AU640" s="19" t="s">
        <v>84</v>
      </c>
    </row>
    <row r="641" s="2" customFormat="1">
      <c r="A641" s="40"/>
      <c r="B641" s="41"/>
      <c r="C641" s="42"/>
      <c r="D641" s="224" t="s">
        <v>160</v>
      </c>
      <c r="E641" s="42"/>
      <c r="F641" s="225" t="s">
        <v>1042</v>
      </c>
      <c r="G641" s="42"/>
      <c r="H641" s="42"/>
      <c r="I641" s="221"/>
      <c r="J641" s="42"/>
      <c r="K641" s="42"/>
      <c r="L641" s="46"/>
      <c r="M641" s="222"/>
      <c r="N641" s="223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160</v>
      </c>
      <c r="AU641" s="19" t="s">
        <v>84</v>
      </c>
    </row>
    <row r="642" s="2" customFormat="1" ht="16.5" customHeight="1">
      <c r="A642" s="40"/>
      <c r="B642" s="41"/>
      <c r="C642" s="206" t="s">
        <v>1043</v>
      </c>
      <c r="D642" s="206" t="s">
        <v>151</v>
      </c>
      <c r="E642" s="207" t="s">
        <v>1044</v>
      </c>
      <c r="F642" s="208" t="s">
        <v>1045</v>
      </c>
      <c r="G642" s="209" t="s">
        <v>175</v>
      </c>
      <c r="H642" s="210">
        <v>50.200000000000003</v>
      </c>
      <c r="I642" s="211"/>
      <c r="J642" s="212">
        <f>ROUND(I642*H642,2)</f>
        <v>0</v>
      </c>
      <c r="K642" s="208" t="s">
        <v>155</v>
      </c>
      <c r="L642" s="46"/>
      <c r="M642" s="213" t="s">
        <v>19</v>
      </c>
      <c r="N642" s="214" t="s">
        <v>45</v>
      </c>
      <c r="O642" s="86"/>
      <c r="P642" s="215">
        <f>O642*H642</f>
        <v>0</v>
      </c>
      <c r="Q642" s="215">
        <v>0.00020000000000000001</v>
      </c>
      <c r="R642" s="215">
        <f>Q642*H642</f>
        <v>0.01004</v>
      </c>
      <c r="S642" s="215">
        <v>0</v>
      </c>
      <c r="T642" s="216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7" t="s">
        <v>271</v>
      </c>
      <c r="AT642" s="217" t="s">
        <v>151</v>
      </c>
      <c r="AU642" s="217" t="s">
        <v>84</v>
      </c>
      <c r="AY642" s="19" t="s">
        <v>148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19" t="s">
        <v>82</v>
      </c>
      <c r="BK642" s="218">
        <f>ROUND(I642*H642,2)</f>
        <v>0</v>
      </c>
      <c r="BL642" s="19" t="s">
        <v>271</v>
      </c>
      <c r="BM642" s="217" t="s">
        <v>1046</v>
      </c>
    </row>
    <row r="643" s="2" customFormat="1">
      <c r="A643" s="40"/>
      <c r="B643" s="41"/>
      <c r="C643" s="42"/>
      <c r="D643" s="219" t="s">
        <v>158</v>
      </c>
      <c r="E643" s="42"/>
      <c r="F643" s="220" t="s">
        <v>1047</v>
      </c>
      <c r="G643" s="42"/>
      <c r="H643" s="42"/>
      <c r="I643" s="221"/>
      <c r="J643" s="42"/>
      <c r="K643" s="42"/>
      <c r="L643" s="46"/>
      <c r="M643" s="222"/>
      <c r="N643" s="223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158</v>
      </c>
      <c r="AU643" s="19" t="s">
        <v>84</v>
      </c>
    </row>
    <row r="644" s="2" customFormat="1">
      <c r="A644" s="40"/>
      <c r="B644" s="41"/>
      <c r="C644" s="42"/>
      <c r="D644" s="224" t="s">
        <v>160</v>
      </c>
      <c r="E644" s="42"/>
      <c r="F644" s="225" t="s">
        <v>1048</v>
      </c>
      <c r="G644" s="42"/>
      <c r="H644" s="42"/>
      <c r="I644" s="221"/>
      <c r="J644" s="42"/>
      <c r="K644" s="42"/>
      <c r="L644" s="46"/>
      <c r="M644" s="222"/>
      <c r="N644" s="223"/>
      <c r="O644" s="86"/>
      <c r="P644" s="86"/>
      <c r="Q644" s="86"/>
      <c r="R644" s="86"/>
      <c r="S644" s="86"/>
      <c r="T644" s="87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T644" s="19" t="s">
        <v>160</v>
      </c>
      <c r="AU644" s="19" t="s">
        <v>84</v>
      </c>
    </row>
    <row r="645" s="2" customFormat="1" ht="21.75" customHeight="1">
      <c r="A645" s="40"/>
      <c r="B645" s="41"/>
      <c r="C645" s="206" t="s">
        <v>1049</v>
      </c>
      <c r="D645" s="206" t="s">
        <v>151</v>
      </c>
      <c r="E645" s="207" t="s">
        <v>1050</v>
      </c>
      <c r="F645" s="208" t="s">
        <v>1051</v>
      </c>
      <c r="G645" s="209" t="s">
        <v>175</v>
      </c>
      <c r="H645" s="210">
        <v>50.200000000000003</v>
      </c>
      <c r="I645" s="211"/>
      <c r="J645" s="212">
        <f>ROUND(I645*H645,2)</f>
        <v>0</v>
      </c>
      <c r="K645" s="208" t="s">
        <v>155</v>
      </c>
      <c r="L645" s="46"/>
      <c r="M645" s="213" t="s">
        <v>19</v>
      </c>
      <c r="N645" s="214" t="s">
        <v>45</v>
      </c>
      <c r="O645" s="86"/>
      <c r="P645" s="215">
        <f>O645*H645</f>
        <v>0</v>
      </c>
      <c r="Q645" s="215">
        <v>0.0075799999999999999</v>
      </c>
      <c r="R645" s="215">
        <f>Q645*H645</f>
        <v>0.38051600000000002</v>
      </c>
      <c r="S645" s="215">
        <v>0</v>
      </c>
      <c r="T645" s="216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17" t="s">
        <v>271</v>
      </c>
      <c r="AT645" s="217" t="s">
        <v>151</v>
      </c>
      <c r="AU645" s="217" t="s">
        <v>84</v>
      </c>
      <c r="AY645" s="19" t="s">
        <v>148</v>
      </c>
      <c r="BE645" s="218">
        <f>IF(N645="základní",J645,0)</f>
        <v>0</v>
      </c>
      <c r="BF645" s="218">
        <f>IF(N645="snížená",J645,0)</f>
        <v>0</v>
      </c>
      <c r="BG645" s="218">
        <f>IF(N645="zákl. přenesená",J645,0)</f>
        <v>0</v>
      </c>
      <c r="BH645" s="218">
        <f>IF(N645="sníž. přenesená",J645,0)</f>
        <v>0</v>
      </c>
      <c r="BI645" s="218">
        <f>IF(N645="nulová",J645,0)</f>
        <v>0</v>
      </c>
      <c r="BJ645" s="19" t="s">
        <v>82</v>
      </c>
      <c r="BK645" s="218">
        <f>ROUND(I645*H645,2)</f>
        <v>0</v>
      </c>
      <c r="BL645" s="19" t="s">
        <v>271</v>
      </c>
      <c r="BM645" s="217" t="s">
        <v>1052</v>
      </c>
    </row>
    <row r="646" s="2" customFormat="1">
      <c r="A646" s="40"/>
      <c r="B646" s="41"/>
      <c r="C646" s="42"/>
      <c r="D646" s="219" t="s">
        <v>158</v>
      </c>
      <c r="E646" s="42"/>
      <c r="F646" s="220" t="s">
        <v>1053</v>
      </c>
      <c r="G646" s="42"/>
      <c r="H646" s="42"/>
      <c r="I646" s="221"/>
      <c r="J646" s="42"/>
      <c r="K646" s="42"/>
      <c r="L646" s="46"/>
      <c r="M646" s="222"/>
      <c r="N646" s="223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158</v>
      </c>
      <c r="AU646" s="19" t="s">
        <v>84</v>
      </c>
    </row>
    <row r="647" s="2" customFormat="1">
      <c r="A647" s="40"/>
      <c r="B647" s="41"/>
      <c r="C647" s="42"/>
      <c r="D647" s="224" t="s">
        <v>160</v>
      </c>
      <c r="E647" s="42"/>
      <c r="F647" s="225" t="s">
        <v>1054</v>
      </c>
      <c r="G647" s="42"/>
      <c r="H647" s="42"/>
      <c r="I647" s="221"/>
      <c r="J647" s="42"/>
      <c r="K647" s="42"/>
      <c r="L647" s="46"/>
      <c r="M647" s="222"/>
      <c r="N647" s="223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9" t="s">
        <v>160</v>
      </c>
      <c r="AU647" s="19" t="s">
        <v>84</v>
      </c>
    </row>
    <row r="648" s="2" customFormat="1" ht="16.5" customHeight="1">
      <c r="A648" s="40"/>
      <c r="B648" s="41"/>
      <c r="C648" s="206" t="s">
        <v>1055</v>
      </c>
      <c r="D648" s="206" t="s">
        <v>151</v>
      </c>
      <c r="E648" s="207" t="s">
        <v>1056</v>
      </c>
      <c r="F648" s="208" t="s">
        <v>1057</v>
      </c>
      <c r="G648" s="209" t="s">
        <v>175</v>
      </c>
      <c r="H648" s="210">
        <v>55.329999999999998</v>
      </c>
      <c r="I648" s="211"/>
      <c r="J648" s="212">
        <f>ROUND(I648*H648,2)</f>
        <v>0</v>
      </c>
      <c r="K648" s="208" t="s">
        <v>155</v>
      </c>
      <c r="L648" s="46"/>
      <c r="M648" s="213" t="s">
        <v>19</v>
      </c>
      <c r="N648" s="214" t="s">
        <v>45</v>
      </c>
      <c r="O648" s="86"/>
      <c r="P648" s="215">
        <f>O648*H648</f>
        <v>0</v>
      </c>
      <c r="Q648" s="215">
        <v>0</v>
      </c>
      <c r="R648" s="215">
        <f>Q648*H648</f>
        <v>0</v>
      </c>
      <c r="S648" s="215">
        <v>0.0030000000000000001</v>
      </c>
      <c r="T648" s="216">
        <f>S648*H648</f>
        <v>0.16599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17" t="s">
        <v>271</v>
      </c>
      <c r="AT648" s="217" t="s">
        <v>151</v>
      </c>
      <c r="AU648" s="217" t="s">
        <v>84</v>
      </c>
      <c r="AY648" s="19" t="s">
        <v>148</v>
      </c>
      <c r="BE648" s="218">
        <f>IF(N648="základní",J648,0)</f>
        <v>0</v>
      </c>
      <c r="BF648" s="218">
        <f>IF(N648="snížená",J648,0)</f>
        <v>0</v>
      </c>
      <c r="BG648" s="218">
        <f>IF(N648="zákl. přenesená",J648,0)</f>
        <v>0</v>
      </c>
      <c r="BH648" s="218">
        <f>IF(N648="sníž. přenesená",J648,0)</f>
        <v>0</v>
      </c>
      <c r="BI648" s="218">
        <f>IF(N648="nulová",J648,0)</f>
        <v>0</v>
      </c>
      <c r="BJ648" s="19" t="s">
        <v>82</v>
      </c>
      <c r="BK648" s="218">
        <f>ROUND(I648*H648,2)</f>
        <v>0</v>
      </c>
      <c r="BL648" s="19" t="s">
        <v>271</v>
      </c>
      <c r="BM648" s="217" t="s">
        <v>1058</v>
      </c>
    </row>
    <row r="649" s="2" customFormat="1">
      <c r="A649" s="40"/>
      <c r="B649" s="41"/>
      <c r="C649" s="42"/>
      <c r="D649" s="219" t="s">
        <v>158</v>
      </c>
      <c r="E649" s="42"/>
      <c r="F649" s="220" t="s">
        <v>1059</v>
      </c>
      <c r="G649" s="42"/>
      <c r="H649" s="42"/>
      <c r="I649" s="221"/>
      <c r="J649" s="42"/>
      <c r="K649" s="42"/>
      <c r="L649" s="46"/>
      <c r="M649" s="222"/>
      <c r="N649" s="223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158</v>
      </c>
      <c r="AU649" s="19" t="s">
        <v>84</v>
      </c>
    </row>
    <row r="650" s="2" customFormat="1">
      <c r="A650" s="40"/>
      <c r="B650" s="41"/>
      <c r="C650" s="42"/>
      <c r="D650" s="224" t="s">
        <v>160</v>
      </c>
      <c r="E650" s="42"/>
      <c r="F650" s="225" t="s">
        <v>1060</v>
      </c>
      <c r="G650" s="42"/>
      <c r="H650" s="42"/>
      <c r="I650" s="221"/>
      <c r="J650" s="42"/>
      <c r="K650" s="42"/>
      <c r="L650" s="46"/>
      <c r="M650" s="222"/>
      <c r="N650" s="223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160</v>
      </c>
      <c r="AU650" s="19" t="s">
        <v>84</v>
      </c>
    </row>
    <row r="651" s="13" customFormat="1">
      <c r="A651" s="13"/>
      <c r="B651" s="226"/>
      <c r="C651" s="227"/>
      <c r="D651" s="219" t="s">
        <v>162</v>
      </c>
      <c r="E651" s="228" t="s">
        <v>19</v>
      </c>
      <c r="F651" s="229" t="s">
        <v>329</v>
      </c>
      <c r="G651" s="227"/>
      <c r="H651" s="228" t="s">
        <v>19</v>
      </c>
      <c r="I651" s="230"/>
      <c r="J651" s="227"/>
      <c r="K651" s="227"/>
      <c r="L651" s="231"/>
      <c r="M651" s="232"/>
      <c r="N651" s="233"/>
      <c r="O651" s="233"/>
      <c r="P651" s="233"/>
      <c r="Q651" s="233"/>
      <c r="R651" s="233"/>
      <c r="S651" s="233"/>
      <c r="T651" s="23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5" t="s">
        <v>162</v>
      </c>
      <c r="AU651" s="235" t="s">
        <v>84</v>
      </c>
      <c r="AV651" s="13" t="s">
        <v>82</v>
      </c>
      <c r="AW651" s="13" t="s">
        <v>33</v>
      </c>
      <c r="AX651" s="13" t="s">
        <v>74</v>
      </c>
      <c r="AY651" s="235" t="s">
        <v>148</v>
      </c>
    </row>
    <row r="652" s="13" customFormat="1">
      <c r="A652" s="13"/>
      <c r="B652" s="226"/>
      <c r="C652" s="227"/>
      <c r="D652" s="219" t="s">
        <v>162</v>
      </c>
      <c r="E652" s="228" t="s">
        <v>19</v>
      </c>
      <c r="F652" s="229" t="s">
        <v>1061</v>
      </c>
      <c r="G652" s="227"/>
      <c r="H652" s="228" t="s">
        <v>19</v>
      </c>
      <c r="I652" s="230"/>
      <c r="J652" s="227"/>
      <c r="K652" s="227"/>
      <c r="L652" s="231"/>
      <c r="M652" s="232"/>
      <c r="N652" s="233"/>
      <c r="O652" s="233"/>
      <c r="P652" s="233"/>
      <c r="Q652" s="233"/>
      <c r="R652" s="233"/>
      <c r="S652" s="233"/>
      <c r="T652" s="23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5" t="s">
        <v>162</v>
      </c>
      <c r="AU652" s="235" t="s">
        <v>84</v>
      </c>
      <c r="AV652" s="13" t="s">
        <v>82</v>
      </c>
      <c r="AW652" s="13" t="s">
        <v>33</v>
      </c>
      <c r="AX652" s="13" t="s">
        <v>74</v>
      </c>
      <c r="AY652" s="235" t="s">
        <v>148</v>
      </c>
    </row>
    <row r="653" s="14" customFormat="1">
      <c r="A653" s="14"/>
      <c r="B653" s="236"/>
      <c r="C653" s="237"/>
      <c r="D653" s="219" t="s">
        <v>162</v>
      </c>
      <c r="E653" s="238" t="s">
        <v>19</v>
      </c>
      <c r="F653" s="239" t="s">
        <v>1062</v>
      </c>
      <c r="G653" s="237"/>
      <c r="H653" s="240">
        <v>55.329999999999998</v>
      </c>
      <c r="I653" s="241"/>
      <c r="J653" s="237"/>
      <c r="K653" s="237"/>
      <c r="L653" s="242"/>
      <c r="M653" s="243"/>
      <c r="N653" s="244"/>
      <c r="O653" s="244"/>
      <c r="P653" s="244"/>
      <c r="Q653" s="244"/>
      <c r="R653" s="244"/>
      <c r="S653" s="244"/>
      <c r="T653" s="245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6" t="s">
        <v>162</v>
      </c>
      <c r="AU653" s="246" t="s">
        <v>84</v>
      </c>
      <c r="AV653" s="14" t="s">
        <v>84</v>
      </c>
      <c r="AW653" s="14" t="s">
        <v>33</v>
      </c>
      <c r="AX653" s="14" t="s">
        <v>82</v>
      </c>
      <c r="AY653" s="246" t="s">
        <v>148</v>
      </c>
    </row>
    <row r="654" s="2" customFormat="1" ht="16.5" customHeight="1">
      <c r="A654" s="40"/>
      <c r="B654" s="41"/>
      <c r="C654" s="206" t="s">
        <v>1063</v>
      </c>
      <c r="D654" s="206" t="s">
        <v>151</v>
      </c>
      <c r="E654" s="207" t="s">
        <v>1064</v>
      </c>
      <c r="F654" s="208" t="s">
        <v>1065</v>
      </c>
      <c r="G654" s="209" t="s">
        <v>175</v>
      </c>
      <c r="H654" s="210">
        <v>24.219999999999999</v>
      </c>
      <c r="I654" s="211"/>
      <c r="J654" s="212">
        <f>ROUND(I654*H654,2)</f>
        <v>0</v>
      </c>
      <c r="K654" s="208" t="s">
        <v>155</v>
      </c>
      <c r="L654" s="46"/>
      <c r="M654" s="213" t="s">
        <v>19</v>
      </c>
      <c r="N654" s="214" t="s">
        <v>45</v>
      </c>
      <c r="O654" s="86"/>
      <c r="P654" s="215">
        <f>O654*H654</f>
        <v>0</v>
      </c>
      <c r="Q654" s="215">
        <v>0.00029999999999999997</v>
      </c>
      <c r="R654" s="215">
        <f>Q654*H654</f>
        <v>0.007265999999999999</v>
      </c>
      <c r="S654" s="215">
        <v>0</v>
      </c>
      <c r="T654" s="216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17" t="s">
        <v>271</v>
      </c>
      <c r="AT654" s="217" t="s">
        <v>151</v>
      </c>
      <c r="AU654" s="217" t="s">
        <v>84</v>
      </c>
      <c r="AY654" s="19" t="s">
        <v>148</v>
      </c>
      <c r="BE654" s="218">
        <f>IF(N654="základní",J654,0)</f>
        <v>0</v>
      </c>
      <c r="BF654" s="218">
        <f>IF(N654="snížená",J654,0)</f>
        <v>0</v>
      </c>
      <c r="BG654" s="218">
        <f>IF(N654="zákl. přenesená",J654,0)</f>
        <v>0</v>
      </c>
      <c r="BH654" s="218">
        <f>IF(N654="sníž. přenesená",J654,0)</f>
        <v>0</v>
      </c>
      <c r="BI654" s="218">
        <f>IF(N654="nulová",J654,0)</f>
        <v>0</v>
      </c>
      <c r="BJ654" s="19" t="s">
        <v>82</v>
      </c>
      <c r="BK654" s="218">
        <f>ROUND(I654*H654,2)</f>
        <v>0</v>
      </c>
      <c r="BL654" s="19" t="s">
        <v>271</v>
      </c>
      <c r="BM654" s="217" t="s">
        <v>1066</v>
      </c>
    </row>
    <row r="655" s="2" customFormat="1">
      <c r="A655" s="40"/>
      <c r="B655" s="41"/>
      <c r="C655" s="42"/>
      <c r="D655" s="219" t="s">
        <v>158</v>
      </c>
      <c r="E655" s="42"/>
      <c r="F655" s="220" t="s">
        <v>1067</v>
      </c>
      <c r="G655" s="42"/>
      <c r="H655" s="42"/>
      <c r="I655" s="221"/>
      <c r="J655" s="42"/>
      <c r="K655" s="42"/>
      <c r="L655" s="46"/>
      <c r="M655" s="222"/>
      <c r="N655" s="223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158</v>
      </c>
      <c r="AU655" s="19" t="s">
        <v>84</v>
      </c>
    </row>
    <row r="656" s="2" customFormat="1">
      <c r="A656" s="40"/>
      <c r="B656" s="41"/>
      <c r="C656" s="42"/>
      <c r="D656" s="224" t="s">
        <v>160</v>
      </c>
      <c r="E656" s="42"/>
      <c r="F656" s="225" t="s">
        <v>1068</v>
      </c>
      <c r="G656" s="42"/>
      <c r="H656" s="42"/>
      <c r="I656" s="221"/>
      <c r="J656" s="42"/>
      <c r="K656" s="42"/>
      <c r="L656" s="46"/>
      <c r="M656" s="222"/>
      <c r="N656" s="223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160</v>
      </c>
      <c r="AU656" s="19" t="s">
        <v>84</v>
      </c>
    </row>
    <row r="657" s="13" customFormat="1">
      <c r="A657" s="13"/>
      <c r="B657" s="226"/>
      <c r="C657" s="227"/>
      <c r="D657" s="219" t="s">
        <v>162</v>
      </c>
      <c r="E657" s="228" t="s">
        <v>19</v>
      </c>
      <c r="F657" s="229" t="s">
        <v>250</v>
      </c>
      <c r="G657" s="227"/>
      <c r="H657" s="228" t="s">
        <v>19</v>
      </c>
      <c r="I657" s="230"/>
      <c r="J657" s="227"/>
      <c r="K657" s="227"/>
      <c r="L657" s="231"/>
      <c r="M657" s="232"/>
      <c r="N657" s="233"/>
      <c r="O657" s="233"/>
      <c r="P657" s="233"/>
      <c r="Q657" s="233"/>
      <c r="R657" s="233"/>
      <c r="S657" s="233"/>
      <c r="T657" s="23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5" t="s">
        <v>162</v>
      </c>
      <c r="AU657" s="235" t="s">
        <v>84</v>
      </c>
      <c r="AV657" s="13" t="s">
        <v>82</v>
      </c>
      <c r="AW657" s="13" t="s">
        <v>33</v>
      </c>
      <c r="AX657" s="13" t="s">
        <v>74</v>
      </c>
      <c r="AY657" s="235" t="s">
        <v>148</v>
      </c>
    </row>
    <row r="658" s="14" customFormat="1">
      <c r="A658" s="14"/>
      <c r="B658" s="236"/>
      <c r="C658" s="237"/>
      <c r="D658" s="219" t="s">
        <v>162</v>
      </c>
      <c r="E658" s="238" t="s">
        <v>19</v>
      </c>
      <c r="F658" s="239" t="s">
        <v>251</v>
      </c>
      <c r="G658" s="237"/>
      <c r="H658" s="240">
        <v>20.489999999999998</v>
      </c>
      <c r="I658" s="241"/>
      <c r="J658" s="237"/>
      <c r="K658" s="237"/>
      <c r="L658" s="242"/>
      <c r="M658" s="243"/>
      <c r="N658" s="244"/>
      <c r="O658" s="244"/>
      <c r="P658" s="244"/>
      <c r="Q658" s="244"/>
      <c r="R658" s="244"/>
      <c r="S658" s="244"/>
      <c r="T658" s="245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6" t="s">
        <v>162</v>
      </c>
      <c r="AU658" s="246" t="s">
        <v>84</v>
      </c>
      <c r="AV658" s="14" t="s">
        <v>84</v>
      </c>
      <c r="AW658" s="14" t="s">
        <v>33</v>
      </c>
      <c r="AX658" s="14" t="s">
        <v>74</v>
      </c>
      <c r="AY658" s="246" t="s">
        <v>148</v>
      </c>
    </row>
    <row r="659" s="14" customFormat="1">
      <c r="A659" s="14"/>
      <c r="B659" s="236"/>
      <c r="C659" s="237"/>
      <c r="D659" s="219" t="s">
        <v>162</v>
      </c>
      <c r="E659" s="238" t="s">
        <v>19</v>
      </c>
      <c r="F659" s="239" t="s">
        <v>252</v>
      </c>
      <c r="G659" s="237"/>
      <c r="H659" s="240">
        <v>3.73</v>
      </c>
      <c r="I659" s="241"/>
      <c r="J659" s="237"/>
      <c r="K659" s="237"/>
      <c r="L659" s="242"/>
      <c r="M659" s="243"/>
      <c r="N659" s="244"/>
      <c r="O659" s="244"/>
      <c r="P659" s="244"/>
      <c r="Q659" s="244"/>
      <c r="R659" s="244"/>
      <c r="S659" s="244"/>
      <c r="T659" s="245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6" t="s">
        <v>162</v>
      </c>
      <c r="AU659" s="246" t="s">
        <v>84</v>
      </c>
      <c r="AV659" s="14" t="s">
        <v>84</v>
      </c>
      <c r="AW659" s="14" t="s">
        <v>33</v>
      </c>
      <c r="AX659" s="14" t="s">
        <v>74</v>
      </c>
      <c r="AY659" s="246" t="s">
        <v>148</v>
      </c>
    </row>
    <row r="660" s="15" customFormat="1">
      <c r="A660" s="15"/>
      <c r="B660" s="247"/>
      <c r="C660" s="248"/>
      <c r="D660" s="219" t="s">
        <v>162</v>
      </c>
      <c r="E660" s="249" t="s">
        <v>19</v>
      </c>
      <c r="F660" s="250" t="s">
        <v>215</v>
      </c>
      <c r="G660" s="248"/>
      <c r="H660" s="251">
        <v>24.219999999999999</v>
      </c>
      <c r="I660" s="252"/>
      <c r="J660" s="248"/>
      <c r="K660" s="248"/>
      <c r="L660" s="253"/>
      <c r="M660" s="254"/>
      <c r="N660" s="255"/>
      <c r="O660" s="255"/>
      <c r="P660" s="255"/>
      <c r="Q660" s="255"/>
      <c r="R660" s="255"/>
      <c r="S660" s="255"/>
      <c r="T660" s="256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57" t="s">
        <v>162</v>
      </c>
      <c r="AU660" s="257" t="s">
        <v>84</v>
      </c>
      <c r="AV660" s="15" t="s">
        <v>156</v>
      </c>
      <c r="AW660" s="15" t="s">
        <v>33</v>
      </c>
      <c r="AX660" s="15" t="s">
        <v>82</v>
      </c>
      <c r="AY660" s="257" t="s">
        <v>148</v>
      </c>
    </row>
    <row r="661" s="2" customFormat="1" ht="24.15" customHeight="1">
      <c r="A661" s="40"/>
      <c r="B661" s="41"/>
      <c r="C661" s="258" t="s">
        <v>1069</v>
      </c>
      <c r="D661" s="258" t="s">
        <v>272</v>
      </c>
      <c r="E661" s="259" t="s">
        <v>1070</v>
      </c>
      <c r="F661" s="260" t="s">
        <v>1071</v>
      </c>
      <c r="G661" s="261" t="s">
        <v>175</v>
      </c>
      <c r="H661" s="262">
        <v>31.440999999999999</v>
      </c>
      <c r="I661" s="263"/>
      <c r="J661" s="264">
        <f>ROUND(I661*H661,2)</f>
        <v>0</v>
      </c>
      <c r="K661" s="260" t="s">
        <v>19</v>
      </c>
      <c r="L661" s="265"/>
      <c r="M661" s="266" t="s">
        <v>19</v>
      </c>
      <c r="N661" s="267" t="s">
        <v>45</v>
      </c>
      <c r="O661" s="86"/>
      <c r="P661" s="215">
        <f>O661*H661</f>
        <v>0</v>
      </c>
      <c r="Q661" s="215">
        <v>0.0025999999999999999</v>
      </c>
      <c r="R661" s="215">
        <f>Q661*H661</f>
        <v>0.081746599999999989</v>
      </c>
      <c r="S661" s="215">
        <v>0</v>
      </c>
      <c r="T661" s="216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7" t="s">
        <v>371</v>
      </c>
      <c r="AT661" s="217" t="s">
        <v>272</v>
      </c>
      <c r="AU661" s="217" t="s">
        <v>84</v>
      </c>
      <c r="AY661" s="19" t="s">
        <v>148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9" t="s">
        <v>82</v>
      </c>
      <c r="BK661" s="218">
        <f>ROUND(I661*H661,2)</f>
        <v>0</v>
      </c>
      <c r="BL661" s="19" t="s">
        <v>271</v>
      </c>
      <c r="BM661" s="217" t="s">
        <v>1072</v>
      </c>
    </row>
    <row r="662" s="2" customFormat="1">
      <c r="A662" s="40"/>
      <c r="B662" s="41"/>
      <c r="C662" s="42"/>
      <c r="D662" s="219" t="s">
        <v>158</v>
      </c>
      <c r="E662" s="42"/>
      <c r="F662" s="220" t="s">
        <v>1071</v>
      </c>
      <c r="G662" s="42"/>
      <c r="H662" s="42"/>
      <c r="I662" s="221"/>
      <c r="J662" s="42"/>
      <c r="K662" s="42"/>
      <c r="L662" s="46"/>
      <c r="M662" s="222"/>
      <c r="N662" s="223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158</v>
      </c>
      <c r="AU662" s="19" t="s">
        <v>84</v>
      </c>
    </row>
    <row r="663" s="14" customFormat="1">
      <c r="A663" s="14"/>
      <c r="B663" s="236"/>
      <c r="C663" s="237"/>
      <c r="D663" s="219" t="s">
        <v>162</v>
      </c>
      <c r="E663" s="238" t="s">
        <v>19</v>
      </c>
      <c r="F663" s="239" t="s">
        <v>1073</v>
      </c>
      <c r="G663" s="237"/>
      <c r="H663" s="240">
        <v>28.582999999999998</v>
      </c>
      <c r="I663" s="241"/>
      <c r="J663" s="237"/>
      <c r="K663" s="237"/>
      <c r="L663" s="242"/>
      <c r="M663" s="243"/>
      <c r="N663" s="244"/>
      <c r="O663" s="244"/>
      <c r="P663" s="244"/>
      <c r="Q663" s="244"/>
      <c r="R663" s="244"/>
      <c r="S663" s="244"/>
      <c r="T663" s="24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6" t="s">
        <v>162</v>
      </c>
      <c r="AU663" s="246" t="s">
        <v>84</v>
      </c>
      <c r="AV663" s="14" t="s">
        <v>84</v>
      </c>
      <c r="AW663" s="14" t="s">
        <v>33</v>
      </c>
      <c r="AX663" s="14" t="s">
        <v>82</v>
      </c>
      <c r="AY663" s="246" t="s">
        <v>148</v>
      </c>
    </row>
    <row r="664" s="14" customFormat="1">
      <c r="A664" s="14"/>
      <c r="B664" s="236"/>
      <c r="C664" s="237"/>
      <c r="D664" s="219" t="s">
        <v>162</v>
      </c>
      <c r="E664" s="237"/>
      <c r="F664" s="239" t="s">
        <v>1074</v>
      </c>
      <c r="G664" s="237"/>
      <c r="H664" s="240">
        <v>31.440999999999999</v>
      </c>
      <c r="I664" s="241"/>
      <c r="J664" s="237"/>
      <c r="K664" s="237"/>
      <c r="L664" s="242"/>
      <c r="M664" s="243"/>
      <c r="N664" s="244"/>
      <c r="O664" s="244"/>
      <c r="P664" s="244"/>
      <c r="Q664" s="244"/>
      <c r="R664" s="244"/>
      <c r="S664" s="244"/>
      <c r="T664" s="245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6" t="s">
        <v>162</v>
      </c>
      <c r="AU664" s="246" t="s">
        <v>84</v>
      </c>
      <c r="AV664" s="14" t="s">
        <v>84</v>
      </c>
      <c r="AW664" s="14" t="s">
        <v>4</v>
      </c>
      <c r="AX664" s="14" t="s">
        <v>82</v>
      </c>
      <c r="AY664" s="246" t="s">
        <v>148</v>
      </c>
    </row>
    <row r="665" s="2" customFormat="1" ht="16.5" customHeight="1">
      <c r="A665" s="40"/>
      <c r="B665" s="41"/>
      <c r="C665" s="206" t="s">
        <v>1075</v>
      </c>
      <c r="D665" s="206" t="s">
        <v>151</v>
      </c>
      <c r="E665" s="207" t="s">
        <v>1076</v>
      </c>
      <c r="F665" s="208" t="s">
        <v>1077</v>
      </c>
      <c r="G665" s="209" t="s">
        <v>175</v>
      </c>
      <c r="H665" s="210">
        <v>25.98</v>
      </c>
      <c r="I665" s="211"/>
      <c r="J665" s="212">
        <f>ROUND(I665*H665,2)</f>
        <v>0</v>
      </c>
      <c r="K665" s="208" t="s">
        <v>155</v>
      </c>
      <c r="L665" s="46"/>
      <c r="M665" s="213" t="s">
        <v>19</v>
      </c>
      <c r="N665" s="214" t="s">
        <v>45</v>
      </c>
      <c r="O665" s="86"/>
      <c r="P665" s="215">
        <f>O665*H665</f>
        <v>0</v>
      </c>
      <c r="Q665" s="215">
        <v>0.00040000000000000002</v>
      </c>
      <c r="R665" s="215">
        <f>Q665*H665</f>
        <v>0.010392</v>
      </c>
      <c r="S665" s="215">
        <v>0</v>
      </c>
      <c r="T665" s="216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7" t="s">
        <v>271</v>
      </c>
      <c r="AT665" s="217" t="s">
        <v>151</v>
      </c>
      <c r="AU665" s="217" t="s">
        <v>84</v>
      </c>
      <c r="AY665" s="19" t="s">
        <v>148</v>
      </c>
      <c r="BE665" s="218">
        <f>IF(N665="základní",J665,0)</f>
        <v>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9" t="s">
        <v>82</v>
      </c>
      <c r="BK665" s="218">
        <f>ROUND(I665*H665,2)</f>
        <v>0</v>
      </c>
      <c r="BL665" s="19" t="s">
        <v>271</v>
      </c>
      <c r="BM665" s="217" t="s">
        <v>1078</v>
      </c>
    </row>
    <row r="666" s="2" customFormat="1">
      <c r="A666" s="40"/>
      <c r="B666" s="41"/>
      <c r="C666" s="42"/>
      <c r="D666" s="219" t="s">
        <v>158</v>
      </c>
      <c r="E666" s="42"/>
      <c r="F666" s="220" t="s">
        <v>1079</v>
      </c>
      <c r="G666" s="42"/>
      <c r="H666" s="42"/>
      <c r="I666" s="221"/>
      <c r="J666" s="42"/>
      <c r="K666" s="42"/>
      <c r="L666" s="46"/>
      <c r="M666" s="222"/>
      <c r="N666" s="223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158</v>
      </c>
      <c r="AU666" s="19" t="s">
        <v>84</v>
      </c>
    </row>
    <row r="667" s="2" customFormat="1">
      <c r="A667" s="40"/>
      <c r="B667" s="41"/>
      <c r="C667" s="42"/>
      <c r="D667" s="224" t="s">
        <v>160</v>
      </c>
      <c r="E667" s="42"/>
      <c r="F667" s="225" t="s">
        <v>1080</v>
      </c>
      <c r="G667" s="42"/>
      <c r="H667" s="42"/>
      <c r="I667" s="221"/>
      <c r="J667" s="42"/>
      <c r="K667" s="42"/>
      <c r="L667" s="46"/>
      <c r="M667" s="222"/>
      <c r="N667" s="223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160</v>
      </c>
      <c r="AU667" s="19" t="s">
        <v>84</v>
      </c>
    </row>
    <row r="668" s="14" customFormat="1">
      <c r="A668" s="14"/>
      <c r="B668" s="236"/>
      <c r="C668" s="237"/>
      <c r="D668" s="219" t="s">
        <v>162</v>
      </c>
      <c r="E668" s="238" t="s">
        <v>19</v>
      </c>
      <c r="F668" s="239" t="s">
        <v>1081</v>
      </c>
      <c r="G668" s="237"/>
      <c r="H668" s="240">
        <v>25.98</v>
      </c>
      <c r="I668" s="241"/>
      <c r="J668" s="237"/>
      <c r="K668" s="237"/>
      <c r="L668" s="242"/>
      <c r="M668" s="243"/>
      <c r="N668" s="244"/>
      <c r="O668" s="244"/>
      <c r="P668" s="244"/>
      <c r="Q668" s="244"/>
      <c r="R668" s="244"/>
      <c r="S668" s="244"/>
      <c r="T668" s="245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6" t="s">
        <v>162</v>
      </c>
      <c r="AU668" s="246" t="s">
        <v>84</v>
      </c>
      <c r="AV668" s="14" t="s">
        <v>84</v>
      </c>
      <c r="AW668" s="14" t="s">
        <v>33</v>
      </c>
      <c r="AX668" s="14" t="s">
        <v>82</v>
      </c>
      <c r="AY668" s="246" t="s">
        <v>148</v>
      </c>
    </row>
    <row r="669" s="2" customFormat="1" ht="24.15" customHeight="1">
      <c r="A669" s="40"/>
      <c r="B669" s="41"/>
      <c r="C669" s="258" t="s">
        <v>1082</v>
      </c>
      <c r="D669" s="258" t="s">
        <v>272</v>
      </c>
      <c r="E669" s="259" t="s">
        <v>1083</v>
      </c>
      <c r="F669" s="260" t="s">
        <v>1084</v>
      </c>
      <c r="G669" s="261" t="s">
        <v>175</v>
      </c>
      <c r="H669" s="262">
        <v>28.577999999999999</v>
      </c>
      <c r="I669" s="263"/>
      <c r="J669" s="264">
        <f>ROUND(I669*H669,2)</f>
        <v>0</v>
      </c>
      <c r="K669" s="260" t="s">
        <v>19</v>
      </c>
      <c r="L669" s="265"/>
      <c r="M669" s="266" t="s">
        <v>19</v>
      </c>
      <c r="N669" s="267" t="s">
        <v>45</v>
      </c>
      <c r="O669" s="86"/>
      <c r="P669" s="215">
        <f>O669*H669</f>
        <v>0</v>
      </c>
      <c r="Q669" s="215">
        <v>0.0025999999999999999</v>
      </c>
      <c r="R669" s="215">
        <f>Q669*H669</f>
        <v>0.074302799999999988</v>
      </c>
      <c r="S669" s="215">
        <v>0</v>
      </c>
      <c r="T669" s="216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7" t="s">
        <v>371</v>
      </c>
      <c r="AT669" s="217" t="s">
        <v>272</v>
      </c>
      <c r="AU669" s="217" t="s">
        <v>84</v>
      </c>
      <c r="AY669" s="19" t="s">
        <v>148</v>
      </c>
      <c r="BE669" s="218">
        <f>IF(N669="základní",J669,0)</f>
        <v>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19" t="s">
        <v>82</v>
      </c>
      <c r="BK669" s="218">
        <f>ROUND(I669*H669,2)</f>
        <v>0</v>
      </c>
      <c r="BL669" s="19" t="s">
        <v>271</v>
      </c>
      <c r="BM669" s="217" t="s">
        <v>1085</v>
      </c>
    </row>
    <row r="670" s="2" customFormat="1">
      <c r="A670" s="40"/>
      <c r="B670" s="41"/>
      <c r="C670" s="42"/>
      <c r="D670" s="219" t="s">
        <v>158</v>
      </c>
      <c r="E670" s="42"/>
      <c r="F670" s="220" t="s">
        <v>1084</v>
      </c>
      <c r="G670" s="42"/>
      <c r="H670" s="42"/>
      <c r="I670" s="221"/>
      <c r="J670" s="42"/>
      <c r="K670" s="42"/>
      <c r="L670" s="46"/>
      <c r="M670" s="222"/>
      <c r="N670" s="223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158</v>
      </c>
      <c r="AU670" s="19" t="s">
        <v>84</v>
      </c>
    </row>
    <row r="671" s="14" customFormat="1">
      <c r="A671" s="14"/>
      <c r="B671" s="236"/>
      <c r="C671" s="237"/>
      <c r="D671" s="219" t="s">
        <v>162</v>
      </c>
      <c r="E671" s="237"/>
      <c r="F671" s="239" t="s">
        <v>1086</v>
      </c>
      <c r="G671" s="237"/>
      <c r="H671" s="240">
        <v>28.577999999999999</v>
      </c>
      <c r="I671" s="241"/>
      <c r="J671" s="237"/>
      <c r="K671" s="237"/>
      <c r="L671" s="242"/>
      <c r="M671" s="243"/>
      <c r="N671" s="244"/>
      <c r="O671" s="244"/>
      <c r="P671" s="244"/>
      <c r="Q671" s="244"/>
      <c r="R671" s="244"/>
      <c r="S671" s="244"/>
      <c r="T671" s="245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6" t="s">
        <v>162</v>
      </c>
      <c r="AU671" s="246" t="s">
        <v>84</v>
      </c>
      <c r="AV671" s="14" t="s">
        <v>84</v>
      </c>
      <c r="AW671" s="14" t="s">
        <v>4</v>
      </c>
      <c r="AX671" s="14" t="s">
        <v>82</v>
      </c>
      <c r="AY671" s="246" t="s">
        <v>148</v>
      </c>
    </row>
    <row r="672" s="2" customFormat="1" ht="16.5" customHeight="1">
      <c r="A672" s="40"/>
      <c r="B672" s="41"/>
      <c r="C672" s="206" t="s">
        <v>1087</v>
      </c>
      <c r="D672" s="206" t="s">
        <v>151</v>
      </c>
      <c r="E672" s="207" t="s">
        <v>1088</v>
      </c>
      <c r="F672" s="208" t="s">
        <v>1089</v>
      </c>
      <c r="G672" s="209" t="s">
        <v>356</v>
      </c>
      <c r="H672" s="210">
        <v>20</v>
      </c>
      <c r="I672" s="211"/>
      <c r="J672" s="212">
        <f>ROUND(I672*H672,2)</f>
        <v>0</v>
      </c>
      <c r="K672" s="208" t="s">
        <v>155</v>
      </c>
      <c r="L672" s="46"/>
      <c r="M672" s="213" t="s">
        <v>19</v>
      </c>
      <c r="N672" s="214" t="s">
        <v>45</v>
      </c>
      <c r="O672" s="86"/>
      <c r="P672" s="215">
        <f>O672*H672</f>
        <v>0</v>
      </c>
      <c r="Q672" s="215">
        <v>0</v>
      </c>
      <c r="R672" s="215">
        <f>Q672*H672</f>
        <v>0</v>
      </c>
      <c r="S672" s="215">
        <v>0</v>
      </c>
      <c r="T672" s="216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7" t="s">
        <v>271</v>
      </c>
      <c r="AT672" s="217" t="s">
        <v>151</v>
      </c>
      <c r="AU672" s="217" t="s">
        <v>84</v>
      </c>
      <c r="AY672" s="19" t="s">
        <v>148</v>
      </c>
      <c r="BE672" s="218">
        <f>IF(N672="základní",J672,0)</f>
        <v>0</v>
      </c>
      <c r="BF672" s="218">
        <f>IF(N672="snížená",J672,0)</f>
        <v>0</v>
      </c>
      <c r="BG672" s="218">
        <f>IF(N672="zákl. přenesená",J672,0)</f>
        <v>0</v>
      </c>
      <c r="BH672" s="218">
        <f>IF(N672="sníž. přenesená",J672,0)</f>
        <v>0</v>
      </c>
      <c r="BI672" s="218">
        <f>IF(N672="nulová",J672,0)</f>
        <v>0</v>
      </c>
      <c r="BJ672" s="19" t="s">
        <v>82</v>
      </c>
      <c r="BK672" s="218">
        <f>ROUND(I672*H672,2)</f>
        <v>0</v>
      </c>
      <c r="BL672" s="19" t="s">
        <v>271</v>
      </c>
      <c r="BM672" s="217" t="s">
        <v>1090</v>
      </c>
    </row>
    <row r="673" s="2" customFormat="1">
      <c r="A673" s="40"/>
      <c r="B673" s="41"/>
      <c r="C673" s="42"/>
      <c r="D673" s="219" t="s">
        <v>158</v>
      </c>
      <c r="E673" s="42"/>
      <c r="F673" s="220" t="s">
        <v>1091</v>
      </c>
      <c r="G673" s="42"/>
      <c r="H673" s="42"/>
      <c r="I673" s="221"/>
      <c r="J673" s="42"/>
      <c r="K673" s="42"/>
      <c r="L673" s="46"/>
      <c r="M673" s="222"/>
      <c r="N673" s="223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158</v>
      </c>
      <c r="AU673" s="19" t="s">
        <v>84</v>
      </c>
    </row>
    <row r="674" s="2" customFormat="1">
      <c r="A674" s="40"/>
      <c r="B674" s="41"/>
      <c r="C674" s="42"/>
      <c r="D674" s="224" t="s">
        <v>160</v>
      </c>
      <c r="E674" s="42"/>
      <c r="F674" s="225" t="s">
        <v>1092</v>
      </c>
      <c r="G674" s="42"/>
      <c r="H674" s="42"/>
      <c r="I674" s="221"/>
      <c r="J674" s="42"/>
      <c r="K674" s="42"/>
      <c r="L674" s="46"/>
      <c r="M674" s="222"/>
      <c r="N674" s="223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160</v>
      </c>
      <c r="AU674" s="19" t="s">
        <v>84</v>
      </c>
    </row>
    <row r="675" s="2" customFormat="1" ht="16.5" customHeight="1">
      <c r="A675" s="40"/>
      <c r="B675" s="41"/>
      <c r="C675" s="206" t="s">
        <v>1093</v>
      </c>
      <c r="D675" s="206" t="s">
        <v>151</v>
      </c>
      <c r="E675" s="207" t="s">
        <v>1094</v>
      </c>
      <c r="F675" s="208" t="s">
        <v>1095</v>
      </c>
      <c r="G675" s="209" t="s">
        <v>356</v>
      </c>
      <c r="H675" s="210">
        <v>61.119999999999997</v>
      </c>
      <c r="I675" s="211"/>
      <c r="J675" s="212">
        <f>ROUND(I675*H675,2)</f>
        <v>0</v>
      </c>
      <c r="K675" s="208" t="s">
        <v>155</v>
      </c>
      <c r="L675" s="46"/>
      <c r="M675" s="213" t="s">
        <v>19</v>
      </c>
      <c r="N675" s="214" t="s">
        <v>45</v>
      </c>
      <c r="O675" s="86"/>
      <c r="P675" s="215">
        <f>O675*H675</f>
        <v>0</v>
      </c>
      <c r="Q675" s="215">
        <v>0</v>
      </c>
      <c r="R675" s="215">
        <f>Q675*H675</f>
        <v>0</v>
      </c>
      <c r="S675" s="215">
        <v>0.00029999999999999997</v>
      </c>
      <c r="T675" s="216">
        <f>S675*H675</f>
        <v>0.018335999999999998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17" t="s">
        <v>271</v>
      </c>
      <c r="AT675" s="217" t="s">
        <v>151</v>
      </c>
      <c r="AU675" s="217" t="s">
        <v>84</v>
      </c>
      <c r="AY675" s="19" t="s">
        <v>148</v>
      </c>
      <c r="BE675" s="218">
        <f>IF(N675="základní",J675,0)</f>
        <v>0</v>
      </c>
      <c r="BF675" s="218">
        <f>IF(N675="snížená",J675,0)</f>
        <v>0</v>
      </c>
      <c r="BG675" s="218">
        <f>IF(N675="zákl. přenesená",J675,0)</f>
        <v>0</v>
      </c>
      <c r="BH675" s="218">
        <f>IF(N675="sníž. přenesená",J675,0)</f>
        <v>0</v>
      </c>
      <c r="BI675" s="218">
        <f>IF(N675="nulová",J675,0)</f>
        <v>0</v>
      </c>
      <c r="BJ675" s="19" t="s">
        <v>82</v>
      </c>
      <c r="BK675" s="218">
        <f>ROUND(I675*H675,2)</f>
        <v>0</v>
      </c>
      <c r="BL675" s="19" t="s">
        <v>271</v>
      </c>
      <c r="BM675" s="217" t="s">
        <v>1096</v>
      </c>
    </row>
    <row r="676" s="2" customFormat="1">
      <c r="A676" s="40"/>
      <c r="B676" s="41"/>
      <c r="C676" s="42"/>
      <c r="D676" s="219" t="s">
        <v>158</v>
      </c>
      <c r="E676" s="42"/>
      <c r="F676" s="220" t="s">
        <v>1097</v>
      </c>
      <c r="G676" s="42"/>
      <c r="H676" s="42"/>
      <c r="I676" s="221"/>
      <c r="J676" s="42"/>
      <c r="K676" s="42"/>
      <c r="L676" s="46"/>
      <c r="M676" s="222"/>
      <c r="N676" s="223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158</v>
      </c>
      <c r="AU676" s="19" t="s">
        <v>84</v>
      </c>
    </row>
    <row r="677" s="2" customFormat="1">
      <c r="A677" s="40"/>
      <c r="B677" s="41"/>
      <c r="C677" s="42"/>
      <c r="D677" s="224" t="s">
        <v>160</v>
      </c>
      <c r="E677" s="42"/>
      <c r="F677" s="225" t="s">
        <v>1098</v>
      </c>
      <c r="G677" s="42"/>
      <c r="H677" s="42"/>
      <c r="I677" s="221"/>
      <c r="J677" s="42"/>
      <c r="K677" s="42"/>
      <c r="L677" s="46"/>
      <c r="M677" s="222"/>
      <c r="N677" s="223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160</v>
      </c>
      <c r="AU677" s="19" t="s">
        <v>84</v>
      </c>
    </row>
    <row r="678" s="13" customFormat="1">
      <c r="A678" s="13"/>
      <c r="B678" s="226"/>
      <c r="C678" s="227"/>
      <c r="D678" s="219" t="s">
        <v>162</v>
      </c>
      <c r="E678" s="228" t="s">
        <v>19</v>
      </c>
      <c r="F678" s="229" t="s">
        <v>329</v>
      </c>
      <c r="G678" s="227"/>
      <c r="H678" s="228" t="s">
        <v>19</v>
      </c>
      <c r="I678" s="230"/>
      <c r="J678" s="227"/>
      <c r="K678" s="227"/>
      <c r="L678" s="231"/>
      <c r="M678" s="232"/>
      <c r="N678" s="233"/>
      <c r="O678" s="233"/>
      <c r="P678" s="233"/>
      <c r="Q678" s="233"/>
      <c r="R678" s="233"/>
      <c r="S678" s="233"/>
      <c r="T678" s="23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5" t="s">
        <v>162</v>
      </c>
      <c r="AU678" s="235" t="s">
        <v>84</v>
      </c>
      <c r="AV678" s="13" t="s">
        <v>82</v>
      </c>
      <c r="AW678" s="13" t="s">
        <v>33</v>
      </c>
      <c r="AX678" s="13" t="s">
        <v>74</v>
      </c>
      <c r="AY678" s="235" t="s">
        <v>148</v>
      </c>
    </row>
    <row r="679" s="13" customFormat="1">
      <c r="A679" s="13"/>
      <c r="B679" s="226"/>
      <c r="C679" s="227"/>
      <c r="D679" s="219" t="s">
        <v>162</v>
      </c>
      <c r="E679" s="228" t="s">
        <v>19</v>
      </c>
      <c r="F679" s="229" t="s">
        <v>1061</v>
      </c>
      <c r="G679" s="227"/>
      <c r="H679" s="228" t="s">
        <v>19</v>
      </c>
      <c r="I679" s="230"/>
      <c r="J679" s="227"/>
      <c r="K679" s="227"/>
      <c r="L679" s="231"/>
      <c r="M679" s="232"/>
      <c r="N679" s="233"/>
      <c r="O679" s="233"/>
      <c r="P679" s="233"/>
      <c r="Q679" s="233"/>
      <c r="R679" s="233"/>
      <c r="S679" s="233"/>
      <c r="T679" s="23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5" t="s">
        <v>162</v>
      </c>
      <c r="AU679" s="235" t="s">
        <v>84</v>
      </c>
      <c r="AV679" s="13" t="s">
        <v>82</v>
      </c>
      <c r="AW679" s="13" t="s">
        <v>33</v>
      </c>
      <c r="AX679" s="13" t="s">
        <v>74</v>
      </c>
      <c r="AY679" s="235" t="s">
        <v>148</v>
      </c>
    </row>
    <row r="680" s="14" customFormat="1">
      <c r="A680" s="14"/>
      <c r="B680" s="236"/>
      <c r="C680" s="237"/>
      <c r="D680" s="219" t="s">
        <v>162</v>
      </c>
      <c r="E680" s="238" t="s">
        <v>19</v>
      </c>
      <c r="F680" s="239" t="s">
        <v>1099</v>
      </c>
      <c r="G680" s="237"/>
      <c r="H680" s="240">
        <v>61.119999999999997</v>
      </c>
      <c r="I680" s="241"/>
      <c r="J680" s="237"/>
      <c r="K680" s="237"/>
      <c r="L680" s="242"/>
      <c r="M680" s="243"/>
      <c r="N680" s="244"/>
      <c r="O680" s="244"/>
      <c r="P680" s="244"/>
      <c r="Q680" s="244"/>
      <c r="R680" s="244"/>
      <c r="S680" s="244"/>
      <c r="T680" s="245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6" t="s">
        <v>162</v>
      </c>
      <c r="AU680" s="246" t="s">
        <v>84</v>
      </c>
      <c r="AV680" s="14" t="s">
        <v>84</v>
      </c>
      <c r="AW680" s="14" t="s">
        <v>33</v>
      </c>
      <c r="AX680" s="14" t="s">
        <v>82</v>
      </c>
      <c r="AY680" s="246" t="s">
        <v>148</v>
      </c>
    </row>
    <row r="681" s="2" customFormat="1" ht="16.5" customHeight="1">
      <c r="A681" s="40"/>
      <c r="B681" s="41"/>
      <c r="C681" s="206" t="s">
        <v>1100</v>
      </c>
      <c r="D681" s="206" t="s">
        <v>151</v>
      </c>
      <c r="E681" s="207" t="s">
        <v>1101</v>
      </c>
      <c r="F681" s="208" t="s">
        <v>1102</v>
      </c>
      <c r="G681" s="209" t="s">
        <v>356</v>
      </c>
      <c r="H681" s="210">
        <v>43.630000000000003</v>
      </c>
      <c r="I681" s="211"/>
      <c r="J681" s="212">
        <f>ROUND(I681*H681,2)</f>
        <v>0</v>
      </c>
      <c r="K681" s="208" t="s">
        <v>155</v>
      </c>
      <c r="L681" s="46"/>
      <c r="M681" s="213" t="s">
        <v>19</v>
      </c>
      <c r="N681" s="214" t="s">
        <v>45</v>
      </c>
      <c r="O681" s="86"/>
      <c r="P681" s="215">
        <f>O681*H681</f>
        <v>0</v>
      </c>
      <c r="Q681" s="215">
        <v>5.0000000000000002E-05</v>
      </c>
      <c r="R681" s="215">
        <f>Q681*H681</f>
        <v>0.0021815000000000003</v>
      </c>
      <c r="S681" s="215">
        <v>0</v>
      </c>
      <c r="T681" s="216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7" t="s">
        <v>271</v>
      </c>
      <c r="AT681" s="217" t="s">
        <v>151</v>
      </c>
      <c r="AU681" s="217" t="s">
        <v>84</v>
      </c>
      <c r="AY681" s="19" t="s">
        <v>148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9" t="s">
        <v>82</v>
      </c>
      <c r="BK681" s="218">
        <f>ROUND(I681*H681,2)</f>
        <v>0</v>
      </c>
      <c r="BL681" s="19" t="s">
        <v>271</v>
      </c>
      <c r="BM681" s="217" t="s">
        <v>1103</v>
      </c>
    </row>
    <row r="682" s="2" customFormat="1">
      <c r="A682" s="40"/>
      <c r="B682" s="41"/>
      <c r="C682" s="42"/>
      <c r="D682" s="219" t="s">
        <v>158</v>
      </c>
      <c r="E682" s="42"/>
      <c r="F682" s="220" t="s">
        <v>1104</v>
      </c>
      <c r="G682" s="42"/>
      <c r="H682" s="42"/>
      <c r="I682" s="221"/>
      <c r="J682" s="42"/>
      <c r="K682" s="42"/>
      <c r="L682" s="46"/>
      <c r="M682" s="222"/>
      <c r="N682" s="223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158</v>
      </c>
      <c r="AU682" s="19" t="s">
        <v>84</v>
      </c>
    </row>
    <row r="683" s="2" customFormat="1">
      <c r="A683" s="40"/>
      <c r="B683" s="41"/>
      <c r="C683" s="42"/>
      <c r="D683" s="224" t="s">
        <v>160</v>
      </c>
      <c r="E683" s="42"/>
      <c r="F683" s="225" t="s">
        <v>1105</v>
      </c>
      <c r="G683" s="42"/>
      <c r="H683" s="42"/>
      <c r="I683" s="221"/>
      <c r="J683" s="42"/>
      <c r="K683" s="42"/>
      <c r="L683" s="46"/>
      <c r="M683" s="222"/>
      <c r="N683" s="223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160</v>
      </c>
      <c r="AU683" s="19" t="s">
        <v>84</v>
      </c>
    </row>
    <row r="684" s="13" customFormat="1">
      <c r="A684" s="13"/>
      <c r="B684" s="226"/>
      <c r="C684" s="227"/>
      <c r="D684" s="219" t="s">
        <v>162</v>
      </c>
      <c r="E684" s="228" t="s">
        <v>19</v>
      </c>
      <c r="F684" s="229" t="s">
        <v>250</v>
      </c>
      <c r="G684" s="227"/>
      <c r="H684" s="228" t="s">
        <v>19</v>
      </c>
      <c r="I684" s="230"/>
      <c r="J684" s="227"/>
      <c r="K684" s="227"/>
      <c r="L684" s="231"/>
      <c r="M684" s="232"/>
      <c r="N684" s="233"/>
      <c r="O684" s="233"/>
      <c r="P684" s="233"/>
      <c r="Q684" s="233"/>
      <c r="R684" s="233"/>
      <c r="S684" s="233"/>
      <c r="T684" s="23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5" t="s">
        <v>162</v>
      </c>
      <c r="AU684" s="235" t="s">
        <v>84</v>
      </c>
      <c r="AV684" s="13" t="s">
        <v>82</v>
      </c>
      <c r="AW684" s="13" t="s">
        <v>33</v>
      </c>
      <c r="AX684" s="13" t="s">
        <v>74</v>
      </c>
      <c r="AY684" s="235" t="s">
        <v>148</v>
      </c>
    </row>
    <row r="685" s="14" customFormat="1">
      <c r="A685" s="14"/>
      <c r="B685" s="236"/>
      <c r="C685" s="237"/>
      <c r="D685" s="219" t="s">
        <v>162</v>
      </c>
      <c r="E685" s="238" t="s">
        <v>19</v>
      </c>
      <c r="F685" s="239" t="s">
        <v>1106</v>
      </c>
      <c r="G685" s="237"/>
      <c r="H685" s="240">
        <v>13.960000000000001</v>
      </c>
      <c r="I685" s="241"/>
      <c r="J685" s="237"/>
      <c r="K685" s="237"/>
      <c r="L685" s="242"/>
      <c r="M685" s="243"/>
      <c r="N685" s="244"/>
      <c r="O685" s="244"/>
      <c r="P685" s="244"/>
      <c r="Q685" s="244"/>
      <c r="R685" s="244"/>
      <c r="S685" s="244"/>
      <c r="T685" s="245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6" t="s">
        <v>162</v>
      </c>
      <c r="AU685" s="246" t="s">
        <v>84</v>
      </c>
      <c r="AV685" s="14" t="s">
        <v>84</v>
      </c>
      <c r="AW685" s="14" t="s">
        <v>33</v>
      </c>
      <c r="AX685" s="14" t="s">
        <v>74</v>
      </c>
      <c r="AY685" s="246" t="s">
        <v>148</v>
      </c>
    </row>
    <row r="686" s="14" customFormat="1">
      <c r="A686" s="14"/>
      <c r="B686" s="236"/>
      <c r="C686" s="237"/>
      <c r="D686" s="219" t="s">
        <v>162</v>
      </c>
      <c r="E686" s="238" t="s">
        <v>19</v>
      </c>
      <c r="F686" s="239" t="s">
        <v>1107</v>
      </c>
      <c r="G686" s="237"/>
      <c r="H686" s="240">
        <v>21.699999999999999</v>
      </c>
      <c r="I686" s="241"/>
      <c r="J686" s="237"/>
      <c r="K686" s="237"/>
      <c r="L686" s="242"/>
      <c r="M686" s="243"/>
      <c r="N686" s="244"/>
      <c r="O686" s="244"/>
      <c r="P686" s="244"/>
      <c r="Q686" s="244"/>
      <c r="R686" s="244"/>
      <c r="S686" s="244"/>
      <c r="T686" s="245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6" t="s">
        <v>162</v>
      </c>
      <c r="AU686" s="246" t="s">
        <v>84</v>
      </c>
      <c r="AV686" s="14" t="s">
        <v>84</v>
      </c>
      <c r="AW686" s="14" t="s">
        <v>33</v>
      </c>
      <c r="AX686" s="14" t="s">
        <v>74</v>
      </c>
      <c r="AY686" s="246" t="s">
        <v>148</v>
      </c>
    </row>
    <row r="687" s="14" customFormat="1">
      <c r="A687" s="14"/>
      <c r="B687" s="236"/>
      <c r="C687" s="237"/>
      <c r="D687" s="219" t="s">
        <v>162</v>
      </c>
      <c r="E687" s="238" t="s">
        <v>19</v>
      </c>
      <c r="F687" s="239" t="s">
        <v>1108</v>
      </c>
      <c r="G687" s="237"/>
      <c r="H687" s="240">
        <v>7.9699999999999998</v>
      </c>
      <c r="I687" s="241"/>
      <c r="J687" s="237"/>
      <c r="K687" s="237"/>
      <c r="L687" s="242"/>
      <c r="M687" s="243"/>
      <c r="N687" s="244"/>
      <c r="O687" s="244"/>
      <c r="P687" s="244"/>
      <c r="Q687" s="244"/>
      <c r="R687" s="244"/>
      <c r="S687" s="244"/>
      <c r="T687" s="245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6" t="s">
        <v>162</v>
      </c>
      <c r="AU687" s="246" t="s">
        <v>84</v>
      </c>
      <c r="AV687" s="14" t="s">
        <v>84</v>
      </c>
      <c r="AW687" s="14" t="s">
        <v>33</v>
      </c>
      <c r="AX687" s="14" t="s">
        <v>74</v>
      </c>
      <c r="AY687" s="246" t="s">
        <v>148</v>
      </c>
    </row>
    <row r="688" s="15" customFormat="1">
      <c r="A688" s="15"/>
      <c r="B688" s="247"/>
      <c r="C688" s="248"/>
      <c r="D688" s="219" t="s">
        <v>162</v>
      </c>
      <c r="E688" s="249" t="s">
        <v>19</v>
      </c>
      <c r="F688" s="250" t="s">
        <v>215</v>
      </c>
      <c r="G688" s="248"/>
      <c r="H688" s="251">
        <v>43.630000000000003</v>
      </c>
      <c r="I688" s="252"/>
      <c r="J688" s="248"/>
      <c r="K688" s="248"/>
      <c r="L688" s="253"/>
      <c r="M688" s="254"/>
      <c r="N688" s="255"/>
      <c r="O688" s="255"/>
      <c r="P688" s="255"/>
      <c r="Q688" s="255"/>
      <c r="R688" s="255"/>
      <c r="S688" s="255"/>
      <c r="T688" s="256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57" t="s">
        <v>162</v>
      </c>
      <c r="AU688" s="257" t="s">
        <v>84</v>
      </c>
      <c r="AV688" s="15" t="s">
        <v>156</v>
      </c>
      <c r="AW688" s="15" t="s">
        <v>33</v>
      </c>
      <c r="AX688" s="15" t="s">
        <v>82</v>
      </c>
      <c r="AY688" s="257" t="s">
        <v>148</v>
      </c>
    </row>
    <row r="689" s="2" customFormat="1" ht="16.5" customHeight="1">
      <c r="A689" s="40"/>
      <c r="B689" s="41"/>
      <c r="C689" s="206" t="s">
        <v>1109</v>
      </c>
      <c r="D689" s="206" t="s">
        <v>151</v>
      </c>
      <c r="E689" s="207" t="s">
        <v>1110</v>
      </c>
      <c r="F689" s="208" t="s">
        <v>1111</v>
      </c>
      <c r="G689" s="209" t="s">
        <v>189</v>
      </c>
      <c r="H689" s="210">
        <v>12</v>
      </c>
      <c r="I689" s="211"/>
      <c r="J689" s="212">
        <f>ROUND(I689*H689,2)</f>
        <v>0</v>
      </c>
      <c r="K689" s="208" t="s">
        <v>155</v>
      </c>
      <c r="L689" s="46"/>
      <c r="M689" s="213" t="s">
        <v>19</v>
      </c>
      <c r="N689" s="214" t="s">
        <v>45</v>
      </c>
      <c r="O689" s="86"/>
      <c r="P689" s="215">
        <f>O689*H689</f>
        <v>0</v>
      </c>
      <c r="Q689" s="215">
        <v>3.0000000000000001E-05</v>
      </c>
      <c r="R689" s="215">
        <f>Q689*H689</f>
        <v>0.00036000000000000002</v>
      </c>
      <c r="S689" s="215">
        <v>0</v>
      </c>
      <c r="T689" s="216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17" t="s">
        <v>271</v>
      </c>
      <c r="AT689" s="217" t="s">
        <v>151</v>
      </c>
      <c r="AU689" s="217" t="s">
        <v>84</v>
      </c>
      <c r="AY689" s="19" t="s">
        <v>148</v>
      </c>
      <c r="BE689" s="218">
        <f>IF(N689="základní",J689,0)</f>
        <v>0</v>
      </c>
      <c r="BF689" s="218">
        <f>IF(N689="snížená",J689,0)</f>
        <v>0</v>
      </c>
      <c r="BG689" s="218">
        <f>IF(N689="zákl. přenesená",J689,0)</f>
        <v>0</v>
      </c>
      <c r="BH689" s="218">
        <f>IF(N689="sníž. přenesená",J689,0)</f>
        <v>0</v>
      </c>
      <c r="BI689" s="218">
        <f>IF(N689="nulová",J689,0)</f>
        <v>0</v>
      </c>
      <c r="BJ689" s="19" t="s">
        <v>82</v>
      </c>
      <c r="BK689" s="218">
        <f>ROUND(I689*H689,2)</f>
        <v>0</v>
      </c>
      <c r="BL689" s="19" t="s">
        <v>271</v>
      </c>
      <c r="BM689" s="217" t="s">
        <v>1112</v>
      </c>
    </row>
    <row r="690" s="2" customFormat="1">
      <c r="A690" s="40"/>
      <c r="B690" s="41"/>
      <c r="C690" s="42"/>
      <c r="D690" s="219" t="s">
        <v>158</v>
      </c>
      <c r="E690" s="42"/>
      <c r="F690" s="220" t="s">
        <v>1113</v>
      </c>
      <c r="G690" s="42"/>
      <c r="H690" s="42"/>
      <c r="I690" s="221"/>
      <c r="J690" s="42"/>
      <c r="K690" s="42"/>
      <c r="L690" s="46"/>
      <c r="M690" s="222"/>
      <c r="N690" s="223"/>
      <c r="O690" s="86"/>
      <c r="P690" s="86"/>
      <c r="Q690" s="86"/>
      <c r="R690" s="86"/>
      <c r="S690" s="86"/>
      <c r="T690" s="87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158</v>
      </c>
      <c r="AU690" s="19" t="s">
        <v>84</v>
      </c>
    </row>
    <row r="691" s="2" customFormat="1">
      <c r="A691" s="40"/>
      <c r="B691" s="41"/>
      <c r="C691" s="42"/>
      <c r="D691" s="224" t="s">
        <v>160</v>
      </c>
      <c r="E691" s="42"/>
      <c r="F691" s="225" t="s">
        <v>1114</v>
      </c>
      <c r="G691" s="42"/>
      <c r="H691" s="42"/>
      <c r="I691" s="221"/>
      <c r="J691" s="42"/>
      <c r="K691" s="42"/>
      <c r="L691" s="46"/>
      <c r="M691" s="222"/>
      <c r="N691" s="223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160</v>
      </c>
      <c r="AU691" s="19" t="s">
        <v>84</v>
      </c>
    </row>
    <row r="692" s="2" customFormat="1" ht="16.5" customHeight="1">
      <c r="A692" s="40"/>
      <c r="B692" s="41"/>
      <c r="C692" s="206" t="s">
        <v>1115</v>
      </c>
      <c r="D692" s="206" t="s">
        <v>151</v>
      </c>
      <c r="E692" s="207" t="s">
        <v>1116</v>
      </c>
      <c r="F692" s="208" t="s">
        <v>1117</v>
      </c>
      <c r="G692" s="209" t="s">
        <v>189</v>
      </c>
      <c r="H692" s="210">
        <v>2</v>
      </c>
      <c r="I692" s="211"/>
      <c r="J692" s="212">
        <f>ROUND(I692*H692,2)</f>
        <v>0</v>
      </c>
      <c r="K692" s="208" t="s">
        <v>155</v>
      </c>
      <c r="L692" s="46"/>
      <c r="M692" s="213" t="s">
        <v>19</v>
      </c>
      <c r="N692" s="214" t="s">
        <v>45</v>
      </c>
      <c r="O692" s="86"/>
      <c r="P692" s="215">
        <f>O692*H692</f>
        <v>0</v>
      </c>
      <c r="Q692" s="215">
        <v>3.0000000000000001E-05</v>
      </c>
      <c r="R692" s="215">
        <f>Q692*H692</f>
        <v>6.0000000000000002E-05</v>
      </c>
      <c r="S692" s="215">
        <v>0</v>
      </c>
      <c r="T692" s="216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17" t="s">
        <v>271</v>
      </c>
      <c r="AT692" s="217" t="s">
        <v>151</v>
      </c>
      <c r="AU692" s="217" t="s">
        <v>84</v>
      </c>
      <c r="AY692" s="19" t="s">
        <v>148</v>
      </c>
      <c r="BE692" s="218">
        <f>IF(N692="základní",J692,0)</f>
        <v>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19" t="s">
        <v>82</v>
      </c>
      <c r="BK692" s="218">
        <f>ROUND(I692*H692,2)</f>
        <v>0</v>
      </c>
      <c r="BL692" s="19" t="s">
        <v>271</v>
      </c>
      <c r="BM692" s="217" t="s">
        <v>1118</v>
      </c>
    </row>
    <row r="693" s="2" customFormat="1">
      <c r="A693" s="40"/>
      <c r="B693" s="41"/>
      <c r="C693" s="42"/>
      <c r="D693" s="219" t="s">
        <v>158</v>
      </c>
      <c r="E693" s="42"/>
      <c r="F693" s="220" t="s">
        <v>1119</v>
      </c>
      <c r="G693" s="42"/>
      <c r="H693" s="42"/>
      <c r="I693" s="221"/>
      <c r="J693" s="42"/>
      <c r="K693" s="42"/>
      <c r="L693" s="46"/>
      <c r="M693" s="222"/>
      <c r="N693" s="223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158</v>
      </c>
      <c r="AU693" s="19" t="s">
        <v>84</v>
      </c>
    </row>
    <row r="694" s="2" customFormat="1">
      <c r="A694" s="40"/>
      <c r="B694" s="41"/>
      <c r="C694" s="42"/>
      <c r="D694" s="224" t="s">
        <v>160</v>
      </c>
      <c r="E694" s="42"/>
      <c r="F694" s="225" t="s">
        <v>1120</v>
      </c>
      <c r="G694" s="42"/>
      <c r="H694" s="42"/>
      <c r="I694" s="221"/>
      <c r="J694" s="42"/>
      <c r="K694" s="42"/>
      <c r="L694" s="46"/>
      <c r="M694" s="222"/>
      <c r="N694" s="223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160</v>
      </c>
      <c r="AU694" s="19" t="s">
        <v>84</v>
      </c>
    </row>
    <row r="695" s="2" customFormat="1" ht="16.5" customHeight="1">
      <c r="A695" s="40"/>
      <c r="B695" s="41"/>
      <c r="C695" s="206" t="s">
        <v>1121</v>
      </c>
      <c r="D695" s="206" t="s">
        <v>151</v>
      </c>
      <c r="E695" s="207" t="s">
        <v>1122</v>
      </c>
      <c r="F695" s="208" t="s">
        <v>1123</v>
      </c>
      <c r="G695" s="209" t="s">
        <v>356</v>
      </c>
      <c r="H695" s="210">
        <v>5</v>
      </c>
      <c r="I695" s="211"/>
      <c r="J695" s="212">
        <f>ROUND(I695*H695,2)</f>
        <v>0</v>
      </c>
      <c r="K695" s="208" t="s">
        <v>155</v>
      </c>
      <c r="L695" s="46"/>
      <c r="M695" s="213" t="s">
        <v>19</v>
      </c>
      <c r="N695" s="214" t="s">
        <v>45</v>
      </c>
      <c r="O695" s="86"/>
      <c r="P695" s="215">
        <f>O695*H695</f>
        <v>0</v>
      </c>
      <c r="Q695" s="215">
        <v>0</v>
      </c>
      <c r="R695" s="215">
        <f>Q695*H695</f>
        <v>0</v>
      </c>
      <c r="S695" s="215">
        <v>0</v>
      </c>
      <c r="T695" s="216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7" t="s">
        <v>271</v>
      </c>
      <c r="AT695" s="217" t="s">
        <v>151</v>
      </c>
      <c r="AU695" s="217" t="s">
        <v>84</v>
      </c>
      <c r="AY695" s="19" t="s">
        <v>148</v>
      </c>
      <c r="BE695" s="218">
        <f>IF(N695="základní",J695,0)</f>
        <v>0</v>
      </c>
      <c r="BF695" s="218">
        <f>IF(N695="snížená",J695,0)</f>
        <v>0</v>
      </c>
      <c r="BG695" s="218">
        <f>IF(N695="zákl. přenesená",J695,0)</f>
        <v>0</v>
      </c>
      <c r="BH695" s="218">
        <f>IF(N695="sníž. přenesená",J695,0)</f>
        <v>0</v>
      </c>
      <c r="BI695" s="218">
        <f>IF(N695="nulová",J695,0)</f>
        <v>0</v>
      </c>
      <c r="BJ695" s="19" t="s">
        <v>82</v>
      </c>
      <c r="BK695" s="218">
        <f>ROUND(I695*H695,2)</f>
        <v>0</v>
      </c>
      <c r="BL695" s="19" t="s">
        <v>271</v>
      </c>
      <c r="BM695" s="217" t="s">
        <v>1124</v>
      </c>
    </row>
    <row r="696" s="2" customFormat="1">
      <c r="A696" s="40"/>
      <c r="B696" s="41"/>
      <c r="C696" s="42"/>
      <c r="D696" s="219" t="s">
        <v>158</v>
      </c>
      <c r="E696" s="42"/>
      <c r="F696" s="220" t="s">
        <v>1125</v>
      </c>
      <c r="G696" s="42"/>
      <c r="H696" s="42"/>
      <c r="I696" s="221"/>
      <c r="J696" s="42"/>
      <c r="K696" s="42"/>
      <c r="L696" s="46"/>
      <c r="M696" s="222"/>
      <c r="N696" s="223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158</v>
      </c>
      <c r="AU696" s="19" t="s">
        <v>84</v>
      </c>
    </row>
    <row r="697" s="2" customFormat="1">
      <c r="A697" s="40"/>
      <c r="B697" s="41"/>
      <c r="C697" s="42"/>
      <c r="D697" s="224" t="s">
        <v>160</v>
      </c>
      <c r="E697" s="42"/>
      <c r="F697" s="225" t="s">
        <v>1126</v>
      </c>
      <c r="G697" s="42"/>
      <c r="H697" s="42"/>
      <c r="I697" s="221"/>
      <c r="J697" s="42"/>
      <c r="K697" s="42"/>
      <c r="L697" s="46"/>
      <c r="M697" s="222"/>
      <c r="N697" s="223"/>
      <c r="O697" s="86"/>
      <c r="P697" s="86"/>
      <c r="Q697" s="86"/>
      <c r="R697" s="86"/>
      <c r="S697" s="86"/>
      <c r="T697" s="87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T697" s="19" t="s">
        <v>160</v>
      </c>
      <c r="AU697" s="19" t="s">
        <v>84</v>
      </c>
    </row>
    <row r="698" s="2" customFormat="1" ht="16.5" customHeight="1">
      <c r="A698" s="40"/>
      <c r="B698" s="41"/>
      <c r="C698" s="258" t="s">
        <v>1127</v>
      </c>
      <c r="D698" s="258" t="s">
        <v>272</v>
      </c>
      <c r="E698" s="259" t="s">
        <v>1128</v>
      </c>
      <c r="F698" s="260" t="s">
        <v>1129</v>
      </c>
      <c r="G698" s="261" t="s">
        <v>356</v>
      </c>
      <c r="H698" s="262">
        <v>5.0999999999999996</v>
      </c>
      <c r="I698" s="263"/>
      <c r="J698" s="264">
        <f>ROUND(I698*H698,2)</f>
        <v>0</v>
      </c>
      <c r="K698" s="260" t="s">
        <v>19</v>
      </c>
      <c r="L698" s="265"/>
      <c r="M698" s="266" t="s">
        <v>19</v>
      </c>
      <c r="N698" s="267" t="s">
        <v>45</v>
      </c>
      <c r="O698" s="86"/>
      <c r="P698" s="215">
        <f>O698*H698</f>
        <v>0</v>
      </c>
      <c r="Q698" s="215">
        <v>0.00017000000000000001</v>
      </c>
      <c r="R698" s="215">
        <f>Q698*H698</f>
        <v>0.00086700000000000004</v>
      </c>
      <c r="S698" s="215">
        <v>0</v>
      </c>
      <c r="T698" s="216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17" t="s">
        <v>371</v>
      </c>
      <c r="AT698" s="217" t="s">
        <v>272</v>
      </c>
      <c r="AU698" s="217" t="s">
        <v>84</v>
      </c>
      <c r="AY698" s="19" t="s">
        <v>148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19" t="s">
        <v>82</v>
      </c>
      <c r="BK698" s="218">
        <f>ROUND(I698*H698,2)</f>
        <v>0</v>
      </c>
      <c r="BL698" s="19" t="s">
        <v>271</v>
      </c>
      <c r="BM698" s="217" t="s">
        <v>1130</v>
      </c>
    </row>
    <row r="699" s="2" customFormat="1">
      <c r="A699" s="40"/>
      <c r="B699" s="41"/>
      <c r="C699" s="42"/>
      <c r="D699" s="219" t="s">
        <v>158</v>
      </c>
      <c r="E699" s="42"/>
      <c r="F699" s="220" t="s">
        <v>1129</v>
      </c>
      <c r="G699" s="42"/>
      <c r="H699" s="42"/>
      <c r="I699" s="221"/>
      <c r="J699" s="42"/>
      <c r="K699" s="42"/>
      <c r="L699" s="46"/>
      <c r="M699" s="222"/>
      <c r="N699" s="223"/>
      <c r="O699" s="86"/>
      <c r="P699" s="86"/>
      <c r="Q699" s="86"/>
      <c r="R699" s="86"/>
      <c r="S699" s="86"/>
      <c r="T699" s="87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T699" s="19" t="s">
        <v>158</v>
      </c>
      <c r="AU699" s="19" t="s">
        <v>84</v>
      </c>
    </row>
    <row r="700" s="14" customFormat="1">
      <c r="A700" s="14"/>
      <c r="B700" s="236"/>
      <c r="C700" s="237"/>
      <c r="D700" s="219" t="s">
        <v>162</v>
      </c>
      <c r="E700" s="237"/>
      <c r="F700" s="239" t="s">
        <v>1131</v>
      </c>
      <c r="G700" s="237"/>
      <c r="H700" s="240">
        <v>5.0999999999999996</v>
      </c>
      <c r="I700" s="241"/>
      <c r="J700" s="237"/>
      <c r="K700" s="237"/>
      <c r="L700" s="242"/>
      <c r="M700" s="243"/>
      <c r="N700" s="244"/>
      <c r="O700" s="244"/>
      <c r="P700" s="244"/>
      <c r="Q700" s="244"/>
      <c r="R700" s="244"/>
      <c r="S700" s="244"/>
      <c r="T700" s="245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6" t="s">
        <v>162</v>
      </c>
      <c r="AU700" s="246" t="s">
        <v>84</v>
      </c>
      <c r="AV700" s="14" t="s">
        <v>84</v>
      </c>
      <c r="AW700" s="14" t="s">
        <v>4</v>
      </c>
      <c r="AX700" s="14" t="s">
        <v>82</v>
      </c>
      <c r="AY700" s="246" t="s">
        <v>148</v>
      </c>
    </row>
    <row r="701" s="2" customFormat="1" ht="16.5" customHeight="1">
      <c r="A701" s="40"/>
      <c r="B701" s="41"/>
      <c r="C701" s="206" t="s">
        <v>1132</v>
      </c>
      <c r="D701" s="206" t="s">
        <v>151</v>
      </c>
      <c r="E701" s="207" t="s">
        <v>1133</v>
      </c>
      <c r="F701" s="208" t="s">
        <v>1134</v>
      </c>
      <c r="G701" s="209" t="s">
        <v>175</v>
      </c>
      <c r="H701" s="210">
        <v>50.200000000000003</v>
      </c>
      <c r="I701" s="211"/>
      <c r="J701" s="212">
        <f>ROUND(I701*H701,2)</f>
        <v>0</v>
      </c>
      <c r="K701" s="208" t="s">
        <v>155</v>
      </c>
      <c r="L701" s="46"/>
      <c r="M701" s="213" t="s">
        <v>19</v>
      </c>
      <c r="N701" s="214" t="s">
        <v>45</v>
      </c>
      <c r="O701" s="86"/>
      <c r="P701" s="215">
        <f>O701*H701</f>
        <v>0</v>
      </c>
      <c r="Q701" s="215">
        <v>0</v>
      </c>
      <c r="R701" s="215">
        <f>Q701*H701</f>
        <v>0</v>
      </c>
      <c r="S701" s="215">
        <v>0</v>
      </c>
      <c r="T701" s="216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17" t="s">
        <v>271</v>
      </c>
      <c r="AT701" s="217" t="s">
        <v>151</v>
      </c>
      <c r="AU701" s="217" t="s">
        <v>84</v>
      </c>
      <c r="AY701" s="19" t="s">
        <v>148</v>
      </c>
      <c r="BE701" s="218">
        <f>IF(N701="základní",J701,0)</f>
        <v>0</v>
      </c>
      <c r="BF701" s="218">
        <f>IF(N701="snížená",J701,0)</f>
        <v>0</v>
      </c>
      <c r="BG701" s="218">
        <f>IF(N701="zákl. přenesená",J701,0)</f>
        <v>0</v>
      </c>
      <c r="BH701" s="218">
        <f>IF(N701="sníž. přenesená",J701,0)</f>
        <v>0</v>
      </c>
      <c r="BI701" s="218">
        <f>IF(N701="nulová",J701,0)</f>
        <v>0</v>
      </c>
      <c r="BJ701" s="19" t="s">
        <v>82</v>
      </c>
      <c r="BK701" s="218">
        <f>ROUND(I701*H701,2)</f>
        <v>0</v>
      </c>
      <c r="BL701" s="19" t="s">
        <v>271</v>
      </c>
      <c r="BM701" s="217" t="s">
        <v>1135</v>
      </c>
    </row>
    <row r="702" s="2" customFormat="1">
      <c r="A702" s="40"/>
      <c r="B702" s="41"/>
      <c r="C702" s="42"/>
      <c r="D702" s="219" t="s">
        <v>158</v>
      </c>
      <c r="E702" s="42"/>
      <c r="F702" s="220" t="s">
        <v>1136</v>
      </c>
      <c r="G702" s="42"/>
      <c r="H702" s="42"/>
      <c r="I702" s="221"/>
      <c r="J702" s="42"/>
      <c r="K702" s="42"/>
      <c r="L702" s="46"/>
      <c r="M702" s="222"/>
      <c r="N702" s="223"/>
      <c r="O702" s="86"/>
      <c r="P702" s="86"/>
      <c r="Q702" s="86"/>
      <c r="R702" s="86"/>
      <c r="S702" s="86"/>
      <c r="T702" s="87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9" t="s">
        <v>158</v>
      </c>
      <c r="AU702" s="19" t="s">
        <v>84</v>
      </c>
    </row>
    <row r="703" s="2" customFormat="1">
      <c r="A703" s="40"/>
      <c r="B703" s="41"/>
      <c r="C703" s="42"/>
      <c r="D703" s="224" t="s">
        <v>160</v>
      </c>
      <c r="E703" s="42"/>
      <c r="F703" s="225" t="s">
        <v>1137</v>
      </c>
      <c r="G703" s="42"/>
      <c r="H703" s="42"/>
      <c r="I703" s="221"/>
      <c r="J703" s="42"/>
      <c r="K703" s="42"/>
      <c r="L703" s="46"/>
      <c r="M703" s="222"/>
      <c r="N703" s="223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9" t="s">
        <v>160</v>
      </c>
      <c r="AU703" s="19" t="s">
        <v>84</v>
      </c>
    </row>
    <row r="704" s="2" customFormat="1" ht="16.5" customHeight="1">
      <c r="A704" s="40"/>
      <c r="B704" s="41"/>
      <c r="C704" s="206" t="s">
        <v>1138</v>
      </c>
      <c r="D704" s="206" t="s">
        <v>151</v>
      </c>
      <c r="E704" s="207" t="s">
        <v>1139</v>
      </c>
      <c r="F704" s="208" t="s">
        <v>1140</v>
      </c>
      <c r="G704" s="209" t="s">
        <v>175</v>
      </c>
      <c r="H704" s="210">
        <v>50.200000000000003</v>
      </c>
      <c r="I704" s="211"/>
      <c r="J704" s="212">
        <f>ROUND(I704*H704,2)</f>
        <v>0</v>
      </c>
      <c r="K704" s="208" t="s">
        <v>155</v>
      </c>
      <c r="L704" s="46"/>
      <c r="M704" s="213" t="s">
        <v>19</v>
      </c>
      <c r="N704" s="214" t="s">
        <v>45</v>
      </c>
      <c r="O704" s="86"/>
      <c r="P704" s="215">
        <f>O704*H704</f>
        <v>0</v>
      </c>
      <c r="Q704" s="215">
        <v>3.0000000000000001E-05</v>
      </c>
      <c r="R704" s="215">
        <f>Q704*H704</f>
        <v>0.0015060000000000002</v>
      </c>
      <c r="S704" s="215">
        <v>0</v>
      </c>
      <c r="T704" s="216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17" t="s">
        <v>271</v>
      </c>
      <c r="AT704" s="217" t="s">
        <v>151</v>
      </c>
      <c r="AU704" s="217" t="s">
        <v>84</v>
      </c>
      <c r="AY704" s="19" t="s">
        <v>148</v>
      </c>
      <c r="BE704" s="218">
        <f>IF(N704="základní",J704,0)</f>
        <v>0</v>
      </c>
      <c r="BF704" s="218">
        <f>IF(N704="snížená",J704,0)</f>
        <v>0</v>
      </c>
      <c r="BG704" s="218">
        <f>IF(N704="zákl. přenesená",J704,0)</f>
        <v>0</v>
      </c>
      <c r="BH704" s="218">
        <f>IF(N704="sníž. přenesená",J704,0)</f>
        <v>0</v>
      </c>
      <c r="BI704" s="218">
        <f>IF(N704="nulová",J704,0)</f>
        <v>0</v>
      </c>
      <c r="BJ704" s="19" t="s">
        <v>82</v>
      </c>
      <c r="BK704" s="218">
        <f>ROUND(I704*H704,2)</f>
        <v>0</v>
      </c>
      <c r="BL704" s="19" t="s">
        <v>271</v>
      </c>
      <c r="BM704" s="217" t="s">
        <v>1141</v>
      </c>
    </row>
    <row r="705" s="2" customFormat="1">
      <c r="A705" s="40"/>
      <c r="B705" s="41"/>
      <c r="C705" s="42"/>
      <c r="D705" s="219" t="s">
        <v>158</v>
      </c>
      <c r="E705" s="42"/>
      <c r="F705" s="220" t="s">
        <v>1142</v>
      </c>
      <c r="G705" s="42"/>
      <c r="H705" s="42"/>
      <c r="I705" s="221"/>
      <c r="J705" s="42"/>
      <c r="K705" s="42"/>
      <c r="L705" s="46"/>
      <c r="M705" s="222"/>
      <c r="N705" s="223"/>
      <c r="O705" s="86"/>
      <c r="P705" s="86"/>
      <c r="Q705" s="86"/>
      <c r="R705" s="86"/>
      <c r="S705" s="86"/>
      <c r="T705" s="87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9" t="s">
        <v>158</v>
      </c>
      <c r="AU705" s="19" t="s">
        <v>84</v>
      </c>
    </row>
    <row r="706" s="2" customFormat="1">
      <c r="A706" s="40"/>
      <c r="B706" s="41"/>
      <c r="C706" s="42"/>
      <c r="D706" s="224" t="s">
        <v>160</v>
      </c>
      <c r="E706" s="42"/>
      <c r="F706" s="225" t="s">
        <v>1143</v>
      </c>
      <c r="G706" s="42"/>
      <c r="H706" s="42"/>
      <c r="I706" s="221"/>
      <c r="J706" s="42"/>
      <c r="K706" s="42"/>
      <c r="L706" s="46"/>
      <c r="M706" s="222"/>
      <c r="N706" s="223"/>
      <c r="O706" s="86"/>
      <c r="P706" s="86"/>
      <c r="Q706" s="86"/>
      <c r="R706" s="86"/>
      <c r="S706" s="86"/>
      <c r="T706" s="87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T706" s="19" t="s">
        <v>160</v>
      </c>
      <c r="AU706" s="19" t="s">
        <v>84</v>
      </c>
    </row>
    <row r="707" s="2" customFormat="1" ht="16.5" customHeight="1">
      <c r="A707" s="40"/>
      <c r="B707" s="41"/>
      <c r="C707" s="206" t="s">
        <v>1144</v>
      </c>
      <c r="D707" s="206" t="s">
        <v>151</v>
      </c>
      <c r="E707" s="207" t="s">
        <v>1145</v>
      </c>
      <c r="F707" s="208" t="s">
        <v>1146</v>
      </c>
      <c r="G707" s="209" t="s">
        <v>434</v>
      </c>
      <c r="H707" s="268"/>
      <c r="I707" s="211"/>
      <c r="J707" s="212">
        <f>ROUND(I707*H707,2)</f>
        <v>0</v>
      </c>
      <c r="K707" s="208" t="s">
        <v>155</v>
      </c>
      <c r="L707" s="46"/>
      <c r="M707" s="213" t="s">
        <v>19</v>
      </c>
      <c r="N707" s="214" t="s">
        <v>45</v>
      </c>
      <c r="O707" s="86"/>
      <c r="P707" s="215">
        <f>O707*H707</f>
        <v>0</v>
      </c>
      <c r="Q707" s="215">
        <v>0</v>
      </c>
      <c r="R707" s="215">
        <f>Q707*H707</f>
        <v>0</v>
      </c>
      <c r="S707" s="215">
        <v>0</v>
      </c>
      <c r="T707" s="216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17" t="s">
        <v>271</v>
      </c>
      <c r="AT707" s="217" t="s">
        <v>151</v>
      </c>
      <c r="AU707" s="217" t="s">
        <v>84</v>
      </c>
      <c r="AY707" s="19" t="s">
        <v>148</v>
      </c>
      <c r="BE707" s="218">
        <f>IF(N707="základní",J707,0)</f>
        <v>0</v>
      </c>
      <c r="BF707" s="218">
        <f>IF(N707="snížená",J707,0)</f>
        <v>0</v>
      </c>
      <c r="BG707" s="218">
        <f>IF(N707="zákl. přenesená",J707,0)</f>
        <v>0</v>
      </c>
      <c r="BH707" s="218">
        <f>IF(N707="sníž. přenesená",J707,0)</f>
        <v>0</v>
      </c>
      <c r="BI707" s="218">
        <f>IF(N707="nulová",J707,0)</f>
        <v>0</v>
      </c>
      <c r="BJ707" s="19" t="s">
        <v>82</v>
      </c>
      <c r="BK707" s="218">
        <f>ROUND(I707*H707,2)</f>
        <v>0</v>
      </c>
      <c r="BL707" s="19" t="s">
        <v>271</v>
      </c>
      <c r="BM707" s="217" t="s">
        <v>1147</v>
      </c>
    </row>
    <row r="708" s="2" customFormat="1">
      <c r="A708" s="40"/>
      <c r="B708" s="41"/>
      <c r="C708" s="42"/>
      <c r="D708" s="219" t="s">
        <v>158</v>
      </c>
      <c r="E708" s="42"/>
      <c r="F708" s="220" t="s">
        <v>1148</v>
      </c>
      <c r="G708" s="42"/>
      <c r="H708" s="42"/>
      <c r="I708" s="221"/>
      <c r="J708" s="42"/>
      <c r="K708" s="42"/>
      <c r="L708" s="46"/>
      <c r="M708" s="222"/>
      <c r="N708" s="223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158</v>
      </c>
      <c r="AU708" s="19" t="s">
        <v>84</v>
      </c>
    </row>
    <row r="709" s="2" customFormat="1">
      <c r="A709" s="40"/>
      <c r="B709" s="41"/>
      <c r="C709" s="42"/>
      <c r="D709" s="224" t="s">
        <v>160</v>
      </c>
      <c r="E709" s="42"/>
      <c r="F709" s="225" t="s">
        <v>1149</v>
      </c>
      <c r="G709" s="42"/>
      <c r="H709" s="42"/>
      <c r="I709" s="221"/>
      <c r="J709" s="42"/>
      <c r="K709" s="42"/>
      <c r="L709" s="46"/>
      <c r="M709" s="222"/>
      <c r="N709" s="223"/>
      <c r="O709" s="86"/>
      <c r="P709" s="86"/>
      <c r="Q709" s="86"/>
      <c r="R709" s="86"/>
      <c r="S709" s="86"/>
      <c r="T709" s="87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T709" s="19" t="s">
        <v>160</v>
      </c>
      <c r="AU709" s="19" t="s">
        <v>84</v>
      </c>
    </row>
    <row r="710" s="12" customFormat="1" ht="22.8" customHeight="1">
      <c r="A710" s="12"/>
      <c r="B710" s="190"/>
      <c r="C710" s="191"/>
      <c r="D710" s="192" t="s">
        <v>73</v>
      </c>
      <c r="E710" s="204" t="s">
        <v>1150</v>
      </c>
      <c r="F710" s="204" t="s">
        <v>1151</v>
      </c>
      <c r="G710" s="191"/>
      <c r="H710" s="191"/>
      <c r="I710" s="194"/>
      <c r="J710" s="205">
        <f>BK710</f>
        <v>0</v>
      </c>
      <c r="K710" s="191"/>
      <c r="L710" s="196"/>
      <c r="M710" s="197"/>
      <c r="N710" s="198"/>
      <c r="O710" s="198"/>
      <c r="P710" s="199">
        <f>SUM(P711:P762)</f>
        <v>0</v>
      </c>
      <c r="Q710" s="198"/>
      <c r="R710" s="199">
        <f>SUM(R711:R762)</f>
        <v>1.9690405899999999</v>
      </c>
      <c r="S710" s="198"/>
      <c r="T710" s="200">
        <f>SUM(T711:T762)</f>
        <v>1.5388830000000002</v>
      </c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R710" s="201" t="s">
        <v>84</v>
      </c>
      <c r="AT710" s="202" t="s">
        <v>73</v>
      </c>
      <c r="AU710" s="202" t="s">
        <v>82</v>
      </c>
      <c r="AY710" s="201" t="s">
        <v>148</v>
      </c>
      <c r="BK710" s="203">
        <f>SUM(BK711:BK762)</f>
        <v>0</v>
      </c>
    </row>
    <row r="711" s="2" customFormat="1" ht="16.5" customHeight="1">
      <c r="A711" s="40"/>
      <c r="B711" s="41"/>
      <c r="C711" s="206" t="s">
        <v>1152</v>
      </c>
      <c r="D711" s="206" t="s">
        <v>151</v>
      </c>
      <c r="E711" s="207" t="s">
        <v>1153</v>
      </c>
      <c r="F711" s="208" t="s">
        <v>1154</v>
      </c>
      <c r="G711" s="209" t="s">
        <v>175</v>
      </c>
      <c r="H711" s="210">
        <v>54.491</v>
      </c>
      <c r="I711" s="211"/>
      <c r="J711" s="212">
        <f>ROUND(I711*H711,2)</f>
        <v>0</v>
      </c>
      <c r="K711" s="208" t="s">
        <v>155</v>
      </c>
      <c r="L711" s="46"/>
      <c r="M711" s="213" t="s">
        <v>19</v>
      </c>
      <c r="N711" s="214" t="s">
        <v>45</v>
      </c>
      <c r="O711" s="86"/>
      <c r="P711" s="215">
        <f>O711*H711</f>
        <v>0</v>
      </c>
      <c r="Q711" s="215">
        <v>0</v>
      </c>
      <c r="R711" s="215">
        <f>Q711*H711</f>
        <v>0</v>
      </c>
      <c r="S711" s="215">
        <v>0</v>
      </c>
      <c r="T711" s="216">
        <f>S711*H711</f>
        <v>0</v>
      </c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R711" s="217" t="s">
        <v>271</v>
      </c>
      <c r="AT711" s="217" t="s">
        <v>151</v>
      </c>
      <c r="AU711" s="217" t="s">
        <v>84</v>
      </c>
      <c r="AY711" s="19" t="s">
        <v>148</v>
      </c>
      <c r="BE711" s="218">
        <f>IF(N711="základní",J711,0)</f>
        <v>0</v>
      </c>
      <c r="BF711" s="218">
        <f>IF(N711="snížená",J711,0)</f>
        <v>0</v>
      </c>
      <c r="BG711" s="218">
        <f>IF(N711="zákl. přenesená",J711,0)</f>
        <v>0</v>
      </c>
      <c r="BH711" s="218">
        <f>IF(N711="sníž. přenesená",J711,0)</f>
        <v>0</v>
      </c>
      <c r="BI711" s="218">
        <f>IF(N711="nulová",J711,0)</f>
        <v>0</v>
      </c>
      <c r="BJ711" s="19" t="s">
        <v>82</v>
      </c>
      <c r="BK711" s="218">
        <f>ROUND(I711*H711,2)</f>
        <v>0</v>
      </c>
      <c r="BL711" s="19" t="s">
        <v>271</v>
      </c>
      <c r="BM711" s="217" t="s">
        <v>1155</v>
      </c>
    </row>
    <row r="712" s="2" customFormat="1">
      <c r="A712" s="40"/>
      <c r="B712" s="41"/>
      <c r="C712" s="42"/>
      <c r="D712" s="219" t="s">
        <v>158</v>
      </c>
      <c r="E712" s="42"/>
      <c r="F712" s="220" t="s">
        <v>1156</v>
      </c>
      <c r="G712" s="42"/>
      <c r="H712" s="42"/>
      <c r="I712" s="221"/>
      <c r="J712" s="42"/>
      <c r="K712" s="42"/>
      <c r="L712" s="46"/>
      <c r="M712" s="222"/>
      <c r="N712" s="223"/>
      <c r="O712" s="86"/>
      <c r="P712" s="86"/>
      <c r="Q712" s="86"/>
      <c r="R712" s="86"/>
      <c r="S712" s="86"/>
      <c r="T712" s="87"/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T712" s="19" t="s">
        <v>158</v>
      </c>
      <c r="AU712" s="19" t="s">
        <v>84</v>
      </c>
    </row>
    <row r="713" s="2" customFormat="1">
      <c r="A713" s="40"/>
      <c r="B713" s="41"/>
      <c r="C713" s="42"/>
      <c r="D713" s="224" t="s">
        <v>160</v>
      </c>
      <c r="E713" s="42"/>
      <c r="F713" s="225" t="s">
        <v>1157</v>
      </c>
      <c r="G713" s="42"/>
      <c r="H713" s="42"/>
      <c r="I713" s="221"/>
      <c r="J713" s="42"/>
      <c r="K713" s="42"/>
      <c r="L713" s="46"/>
      <c r="M713" s="222"/>
      <c r="N713" s="223"/>
      <c r="O713" s="86"/>
      <c r="P713" s="86"/>
      <c r="Q713" s="86"/>
      <c r="R713" s="86"/>
      <c r="S713" s="86"/>
      <c r="T713" s="87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9" t="s">
        <v>160</v>
      </c>
      <c r="AU713" s="19" t="s">
        <v>84</v>
      </c>
    </row>
    <row r="714" s="14" customFormat="1">
      <c r="A714" s="14"/>
      <c r="B714" s="236"/>
      <c r="C714" s="237"/>
      <c r="D714" s="219" t="s">
        <v>162</v>
      </c>
      <c r="E714" s="238" t="s">
        <v>19</v>
      </c>
      <c r="F714" s="239" t="s">
        <v>1158</v>
      </c>
      <c r="G714" s="237"/>
      <c r="H714" s="240">
        <v>26.183</v>
      </c>
      <c r="I714" s="241"/>
      <c r="J714" s="237"/>
      <c r="K714" s="237"/>
      <c r="L714" s="242"/>
      <c r="M714" s="243"/>
      <c r="N714" s="244"/>
      <c r="O714" s="244"/>
      <c r="P714" s="244"/>
      <c r="Q714" s="244"/>
      <c r="R714" s="244"/>
      <c r="S714" s="244"/>
      <c r="T714" s="245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6" t="s">
        <v>162</v>
      </c>
      <c r="AU714" s="246" t="s">
        <v>84</v>
      </c>
      <c r="AV714" s="14" t="s">
        <v>84</v>
      </c>
      <c r="AW714" s="14" t="s">
        <v>33</v>
      </c>
      <c r="AX714" s="14" t="s">
        <v>74</v>
      </c>
      <c r="AY714" s="246" t="s">
        <v>148</v>
      </c>
    </row>
    <row r="715" s="14" customFormat="1">
      <c r="A715" s="14"/>
      <c r="B715" s="236"/>
      <c r="C715" s="237"/>
      <c r="D715" s="219" t="s">
        <v>162</v>
      </c>
      <c r="E715" s="238" t="s">
        <v>19</v>
      </c>
      <c r="F715" s="239" t="s">
        <v>1159</v>
      </c>
      <c r="G715" s="237"/>
      <c r="H715" s="240">
        <v>28.308</v>
      </c>
      <c r="I715" s="241"/>
      <c r="J715" s="237"/>
      <c r="K715" s="237"/>
      <c r="L715" s="242"/>
      <c r="M715" s="243"/>
      <c r="N715" s="244"/>
      <c r="O715" s="244"/>
      <c r="P715" s="244"/>
      <c r="Q715" s="244"/>
      <c r="R715" s="244"/>
      <c r="S715" s="244"/>
      <c r="T715" s="245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6" t="s">
        <v>162</v>
      </c>
      <c r="AU715" s="246" t="s">
        <v>84</v>
      </c>
      <c r="AV715" s="14" t="s">
        <v>84</v>
      </c>
      <c r="AW715" s="14" t="s">
        <v>33</v>
      </c>
      <c r="AX715" s="14" t="s">
        <v>74</v>
      </c>
      <c r="AY715" s="246" t="s">
        <v>148</v>
      </c>
    </row>
    <row r="716" s="15" customFormat="1">
      <c r="A716" s="15"/>
      <c r="B716" s="247"/>
      <c r="C716" s="248"/>
      <c r="D716" s="219" t="s">
        <v>162</v>
      </c>
      <c r="E716" s="249" t="s">
        <v>19</v>
      </c>
      <c r="F716" s="250" t="s">
        <v>215</v>
      </c>
      <c r="G716" s="248"/>
      <c r="H716" s="251">
        <v>54.491</v>
      </c>
      <c r="I716" s="252"/>
      <c r="J716" s="248"/>
      <c r="K716" s="248"/>
      <c r="L716" s="253"/>
      <c r="M716" s="254"/>
      <c r="N716" s="255"/>
      <c r="O716" s="255"/>
      <c r="P716" s="255"/>
      <c r="Q716" s="255"/>
      <c r="R716" s="255"/>
      <c r="S716" s="255"/>
      <c r="T716" s="256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7" t="s">
        <v>162</v>
      </c>
      <c r="AU716" s="257" t="s">
        <v>84</v>
      </c>
      <c r="AV716" s="15" t="s">
        <v>156</v>
      </c>
      <c r="AW716" s="15" t="s">
        <v>33</v>
      </c>
      <c r="AX716" s="15" t="s">
        <v>82</v>
      </c>
      <c r="AY716" s="257" t="s">
        <v>148</v>
      </c>
    </row>
    <row r="717" s="2" customFormat="1" ht="16.5" customHeight="1">
      <c r="A717" s="40"/>
      <c r="B717" s="41"/>
      <c r="C717" s="206" t="s">
        <v>1160</v>
      </c>
      <c r="D717" s="206" t="s">
        <v>151</v>
      </c>
      <c r="E717" s="207" t="s">
        <v>1161</v>
      </c>
      <c r="F717" s="208" t="s">
        <v>1162</v>
      </c>
      <c r="G717" s="209" t="s">
        <v>175</v>
      </c>
      <c r="H717" s="210">
        <v>54.491</v>
      </c>
      <c r="I717" s="211"/>
      <c r="J717" s="212">
        <f>ROUND(I717*H717,2)</f>
        <v>0</v>
      </c>
      <c r="K717" s="208" t="s">
        <v>155</v>
      </c>
      <c r="L717" s="46"/>
      <c r="M717" s="213" t="s">
        <v>19</v>
      </c>
      <c r="N717" s="214" t="s">
        <v>45</v>
      </c>
      <c r="O717" s="86"/>
      <c r="P717" s="215">
        <f>O717*H717</f>
        <v>0</v>
      </c>
      <c r="Q717" s="215">
        <v>0.00029999999999999997</v>
      </c>
      <c r="R717" s="215">
        <f>Q717*H717</f>
        <v>0.016347299999999999</v>
      </c>
      <c r="S717" s="215">
        <v>0</v>
      </c>
      <c r="T717" s="216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17" t="s">
        <v>271</v>
      </c>
      <c r="AT717" s="217" t="s">
        <v>151</v>
      </c>
      <c r="AU717" s="217" t="s">
        <v>84</v>
      </c>
      <c r="AY717" s="19" t="s">
        <v>148</v>
      </c>
      <c r="BE717" s="218">
        <f>IF(N717="základní",J717,0)</f>
        <v>0</v>
      </c>
      <c r="BF717" s="218">
        <f>IF(N717="snížená",J717,0)</f>
        <v>0</v>
      </c>
      <c r="BG717" s="218">
        <f>IF(N717="zákl. přenesená",J717,0)</f>
        <v>0</v>
      </c>
      <c r="BH717" s="218">
        <f>IF(N717="sníž. přenesená",J717,0)</f>
        <v>0</v>
      </c>
      <c r="BI717" s="218">
        <f>IF(N717="nulová",J717,0)</f>
        <v>0</v>
      </c>
      <c r="BJ717" s="19" t="s">
        <v>82</v>
      </c>
      <c r="BK717" s="218">
        <f>ROUND(I717*H717,2)</f>
        <v>0</v>
      </c>
      <c r="BL717" s="19" t="s">
        <v>271</v>
      </c>
      <c r="BM717" s="217" t="s">
        <v>1163</v>
      </c>
    </row>
    <row r="718" s="2" customFormat="1">
      <c r="A718" s="40"/>
      <c r="B718" s="41"/>
      <c r="C718" s="42"/>
      <c r="D718" s="219" t="s">
        <v>158</v>
      </c>
      <c r="E718" s="42"/>
      <c r="F718" s="220" t="s">
        <v>1164</v>
      </c>
      <c r="G718" s="42"/>
      <c r="H718" s="42"/>
      <c r="I718" s="221"/>
      <c r="J718" s="42"/>
      <c r="K718" s="42"/>
      <c r="L718" s="46"/>
      <c r="M718" s="222"/>
      <c r="N718" s="223"/>
      <c r="O718" s="86"/>
      <c r="P718" s="86"/>
      <c r="Q718" s="86"/>
      <c r="R718" s="86"/>
      <c r="S718" s="86"/>
      <c r="T718" s="87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9" t="s">
        <v>158</v>
      </c>
      <c r="AU718" s="19" t="s">
        <v>84</v>
      </c>
    </row>
    <row r="719" s="2" customFormat="1">
      <c r="A719" s="40"/>
      <c r="B719" s="41"/>
      <c r="C719" s="42"/>
      <c r="D719" s="224" t="s">
        <v>160</v>
      </c>
      <c r="E719" s="42"/>
      <c r="F719" s="225" t="s">
        <v>1165</v>
      </c>
      <c r="G719" s="42"/>
      <c r="H719" s="42"/>
      <c r="I719" s="221"/>
      <c r="J719" s="42"/>
      <c r="K719" s="42"/>
      <c r="L719" s="46"/>
      <c r="M719" s="222"/>
      <c r="N719" s="223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160</v>
      </c>
      <c r="AU719" s="19" t="s">
        <v>84</v>
      </c>
    </row>
    <row r="720" s="2" customFormat="1" ht="16.5" customHeight="1">
      <c r="A720" s="40"/>
      <c r="B720" s="41"/>
      <c r="C720" s="206" t="s">
        <v>1166</v>
      </c>
      <c r="D720" s="206" t="s">
        <v>151</v>
      </c>
      <c r="E720" s="207" t="s">
        <v>1167</v>
      </c>
      <c r="F720" s="208" t="s">
        <v>1168</v>
      </c>
      <c r="G720" s="209" t="s">
        <v>175</v>
      </c>
      <c r="H720" s="210">
        <v>54.491</v>
      </c>
      <c r="I720" s="211"/>
      <c r="J720" s="212">
        <f>ROUND(I720*H720,2)</f>
        <v>0</v>
      </c>
      <c r="K720" s="208" t="s">
        <v>155</v>
      </c>
      <c r="L720" s="46"/>
      <c r="M720" s="213" t="s">
        <v>19</v>
      </c>
      <c r="N720" s="214" t="s">
        <v>45</v>
      </c>
      <c r="O720" s="86"/>
      <c r="P720" s="215">
        <f>O720*H720</f>
        <v>0</v>
      </c>
      <c r="Q720" s="215">
        <v>0.0044999999999999997</v>
      </c>
      <c r="R720" s="215">
        <f>Q720*H720</f>
        <v>0.24520949999999997</v>
      </c>
      <c r="S720" s="215">
        <v>0</v>
      </c>
      <c r="T720" s="216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17" t="s">
        <v>271</v>
      </c>
      <c r="AT720" s="217" t="s">
        <v>151</v>
      </c>
      <c r="AU720" s="217" t="s">
        <v>84</v>
      </c>
      <c r="AY720" s="19" t="s">
        <v>148</v>
      </c>
      <c r="BE720" s="218">
        <f>IF(N720="základní",J720,0)</f>
        <v>0</v>
      </c>
      <c r="BF720" s="218">
        <f>IF(N720="snížená",J720,0)</f>
        <v>0</v>
      </c>
      <c r="BG720" s="218">
        <f>IF(N720="zákl. přenesená",J720,0)</f>
        <v>0</v>
      </c>
      <c r="BH720" s="218">
        <f>IF(N720="sníž. přenesená",J720,0)</f>
        <v>0</v>
      </c>
      <c r="BI720" s="218">
        <f>IF(N720="nulová",J720,0)</f>
        <v>0</v>
      </c>
      <c r="BJ720" s="19" t="s">
        <v>82</v>
      </c>
      <c r="BK720" s="218">
        <f>ROUND(I720*H720,2)</f>
        <v>0</v>
      </c>
      <c r="BL720" s="19" t="s">
        <v>271</v>
      </c>
      <c r="BM720" s="217" t="s">
        <v>1169</v>
      </c>
    </row>
    <row r="721" s="2" customFormat="1">
      <c r="A721" s="40"/>
      <c r="B721" s="41"/>
      <c r="C721" s="42"/>
      <c r="D721" s="219" t="s">
        <v>158</v>
      </c>
      <c r="E721" s="42"/>
      <c r="F721" s="220" t="s">
        <v>1170</v>
      </c>
      <c r="G721" s="42"/>
      <c r="H721" s="42"/>
      <c r="I721" s="221"/>
      <c r="J721" s="42"/>
      <c r="K721" s="42"/>
      <c r="L721" s="46"/>
      <c r="M721" s="222"/>
      <c r="N721" s="223"/>
      <c r="O721" s="86"/>
      <c r="P721" s="86"/>
      <c r="Q721" s="86"/>
      <c r="R721" s="86"/>
      <c r="S721" s="86"/>
      <c r="T721" s="87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T721" s="19" t="s">
        <v>158</v>
      </c>
      <c r="AU721" s="19" t="s">
        <v>84</v>
      </c>
    </row>
    <row r="722" s="2" customFormat="1">
      <c r="A722" s="40"/>
      <c r="B722" s="41"/>
      <c r="C722" s="42"/>
      <c r="D722" s="224" t="s">
        <v>160</v>
      </c>
      <c r="E722" s="42"/>
      <c r="F722" s="225" t="s">
        <v>1171</v>
      </c>
      <c r="G722" s="42"/>
      <c r="H722" s="42"/>
      <c r="I722" s="221"/>
      <c r="J722" s="42"/>
      <c r="K722" s="42"/>
      <c r="L722" s="46"/>
      <c r="M722" s="222"/>
      <c r="N722" s="223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160</v>
      </c>
      <c r="AU722" s="19" t="s">
        <v>84</v>
      </c>
    </row>
    <row r="723" s="2" customFormat="1" ht="16.5" customHeight="1">
      <c r="A723" s="40"/>
      <c r="B723" s="41"/>
      <c r="C723" s="206" t="s">
        <v>1172</v>
      </c>
      <c r="D723" s="206" t="s">
        <v>151</v>
      </c>
      <c r="E723" s="207" t="s">
        <v>1173</v>
      </c>
      <c r="F723" s="208" t="s">
        <v>1174</v>
      </c>
      <c r="G723" s="209" t="s">
        <v>175</v>
      </c>
      <c r="H723" s="210">
        <v>18.882000000000001</v>
      </c>
      <c r="I723" s="211"/>
      <c r="J723" s="212">
        <f>ROUND(I723*H723,2)</f>
        <v>0</v>
      </c>
      <c r="K723" s="208" t="s">
        <v>155</v>
      </c>
      <c r="L723" s="46"/>
      <c r="M723" s="213" t="s">
        <v>19</v>
      </c>
      <c r="N723" s="214" t="s">
        <v>45</v>
      </c>
      <c r="O723" s="86"/>
      <c r="P723" s="215">
        <f>O723*H723</f>
        <v>0</v>
      </c>
      <c r="Q723" s="215">
        <v>0</v>
      </c>
      <c r="R723" s="215">
        <f>Q723*H723</f>
        <v>0</v>
      </c>
      <c r="S723" s="215">
        <v>0.081500000000000003</v>
      </c>
      <c r="T723" s="216">
        <f>S723*H723</f>
        <v>1.5388830000000002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17" t="s">
        <v>271</v>
      </c>
      <c r="AT723" s="217" t="s">
        <v>151</v>
      </c>
      <c r="AU723" s="217" t="s">
        <v>84</v>
      </c>
      <c r="AY723" s="19" t="s">
        <v>148</v>
      </c>
      <c r="BE723" s="218">
        <f>IF(N723="základní",J723,0)</f>
        <v>0</v>
      </c>
      <c r="BF723" s="218">
        <f>IF(N723="snížená",J723,0)</f>
        <v>0</v>
      </c>
      <c r="BG723" s="218">
        <f>IF(N723="zákl. přenesená",J723,0)</f>
        <v>0</v>
      </c>
      <c r="BH723" s="218">
        <f>IF(N723="sníž. přenesená",J723,0)</f>
        <v>0</v>
      </c>
      <c r="BI723" s="218">
        <f>IF(N723="nulová",J723,0)</f>
        <v>0</v>
      </c>
      <c r="BJ723" s="19" t="s">
        <v>82</v>
      </c>
      <c r="BK723" s="218">
        <f>ROUND(I723*H723,2)</f>
        <v>0</v>
      </c>
      <c r="BL723" s="19" t="s">
        <v>271</v>
      </c>
      <c r="BM723" s="217" t="s">
        <v>1175</v>
      </c>
    </row>
    <row r="724" s="2" customFormat="1">
      <c r="A724" s="40"/>
      <c r="B724" s="41"/>
      <c r="C724" s="42"/>
      <c r="D724" s="219" t="s">
        <v>158</v>
      </c>
      <c r="E724" s="42"/>
      <c r="F724" s="220" t="s">
        <v>1176</v>
      </c>
      <c r="G724" s="42"/>
      <c r="H724" s="42"/>
      <c r="I724" s="221"/>
      <c r="J724" s="42"/>
      <c r="K724" s="42"/>
      <c r="L724" s="46"/>
      <c r="M724" s="222"/>
      <c r="N724" s="223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158</v>
      </c>
      <c r="AU724" s="19" t="s">
        <v>84</v>
      </c>
    </row>
    <row r="725" s="2" customFormat="1">
      <c r="A725" s="40"/>
      <c r="B725" s="41"/>
      <c r="C725" s="42"/>
      <c r="D725" s="224" t="s">
        <v>160</v>
      </c>
      <c r="E725" s="42"/>
      <c r="F725" s="225" t="s">
        <v>1177</v>
      </c>
      <c r="G725" s="42"/>
      <c r="H725" s="42"/>
      <c r="I725" s="221"/>
      <c r="J725" s="42"/>
      <c r="K725" s="42"/>
      <c r="L725" s="46"/>
      <c r="M725" s="222"/>
      <c r="N725" s="223"/>
      <c r="O725" s="86"/>
      <c r="P725" s="86"/>
      <c r="Q725" s="86"/>
      <c r="R725" s="86"/>
      <c r="S725" s="86"/>
      <c r="T725" s="87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T725" s="19" t="s">
        <v>160</v>
      </c>
      <c r="AU725" s="19" t="s">
        <v>84</v>
      </c>
    </row>
    <row r="726" s="13" customFormat="1">
      <c r="A726" s="13"/>
      <c r="B726" s="226"/>
      <c r="C726" s="227"/>
      <c r="D726" s="219" t="s">
        <v>162</v>
      </c>
      <c r="E726" s="228" t="s">
        <v>19</v>
      </c>
      <c r="F726" s="229" t="s">
        <v>329</v>
      </c>
      <c r="G726" s="227"/>
      <c r="H726" s="228" t="s">
        <v>19</v>
      </c>
      <c r="I726" s="230"/>
      <c r="J726" s="227"/>
      <c r="K726" s="227"/>
      <c r="L726" s="231"/>
      <c r="M726" s="232"/>
      <c r="N726" s="233"/>
      <c r="O726" s="233"/>
      <c r="P726" s="233"/>
      <c r="Q726" s="233"/>
      <c r="R726" s="233"/>
      <c r="S726" s="233"/>
      <c r="T726" s="23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5" t="s">
        <v>162</v>
      </c>
      <c r="AU726" s="235" t="s">
        <v>84</v>
      </c>
      <c r="AV726" s="13" t="s">
        <v>82</v>
      </c>
      <c r="AW726" s="13" t="s">
        <v>33</v>
      </c>
      <c r="AX726" s="13" t="s">
        <v>74</v>
      </c>
      <c r="AY726" s="235" t="s">
        <v>148</v>
      </c>
    </row>
    <row r="727" s="13" customFormat="1">
      <c r="A727" s="13"/>
      <c r="B727" s="226"/>
      <c r="C727" s="227"/>
      <c r="D727" s="219" t="s">
        <v>162</v>
      </c>
      <c r="E727" s="228" t="s">
        <v>19</v>
      </c>
      <c r="F727" s="229" t="s">
        <v>1178</v>
      </c>
      <c r="G727" s="227"/>
      <c r="H727" s="228" t="s">
        <v>19</v>
      </c>
      <c r="I727" s="230"/>
      <c r="J727" s="227"/>
      <c r="K727" s="227"/>
      <c r="L727" s="231"/>
      <c r="M727" s="232"/>
      <c r="N727" s="233"/>
      <c r="O727" s="233"/>
      <c r="P727" s="233"/>
      <c r="Q727" s="233"/>
      <c r="R727" s="233"/>
      <c r="S727" s="233"/>
      <c r="T727" s="23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5" t="s">
        <v>162</v>
      </c>
      <c r="AU727" s="235" t="s">
        <v>84</v>
      </c>
      <c r="AV727" s="13" t="s">
        <v>82</v>
      </c>
      <c r="AW727" s="13" t="s">
        <v>33</v>
      </c>
      <c r="AX727" s="13" t="s">
        <v>74</v>
      </c>
      <c r="AY727" s="235" t="s">
        <v>148</v>
      </c>
    </row>
    <row r="728" s="14" customFormat="1">
      <c r="A728" s="14"/>
      <c r="B728" s="236"/>
      <c r="C728" s="237"/>
      <c r="D728" s="219" t="s">
        <v>162</v>
      </c>
      <c r="E728" s="238" t="s">
        <v>19</v>
      </c>
      <c r="F728" s="239" t="s">
        <v>1179</v>
      </c>
      <c r="G728" s="237"/>
      <c r="H728" s="240">
        <v>15.359999999999999</v>
      </c>
      <c r="I728" s="241"/>
      <c r="J728" s="237"/>
      <c r="K728" s="237"/>
      <c r="L728" s="242"/>
      <c r="M728" s="243"/>
      <c r="N728" s="244"/>
      <c r="O728" s="244"/>
      <c r="P728" s="244"/>
      <c r="Q728" s="244"/>
      <c r="R728" s="244"/>
      <c r="S728" s="244"/>
      <c r="T728" s="245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6" t="s">
        <v>162</v>
      </c>
      <c r="AU728" s="246" t="s">
        <v>84</v>
      </c>
      <c r="AV728" s="14" t="s">
        <v>84</v>
      </c>
      <c r="AW728" s="14" t="s">
        <v>33</v>
      </c>
      <c r="AX728" s="14" t="s">
        <v>74</v>
      </c>
      <c r="AY728" s="246" t="s">
        <v>148</v>
      </c>
    </row>
    <row r="729" s="14" customFormat="1">
      <c r="A729" s="14"/>
      <c r="B729" s="236"/>
      <c r="C729" s="237"/>
      <c r="D729" s="219" t="s">
        <v>162</v>
      </c>
      <c r="E729" s="238" t="s">
        <v>19</v>
      </c>
      <c r="F729" s="239" t="s">
        <v>1180</v>
      </c>
      <c r="G729" s="237"/>
      <c r="H729" s="240">
        <v>1.5</v>
      </c>
      <c r="I729" s="241"/>
      <c r="J729" s="237"/>
      <c r="K729" s="237"/>
      <c r="L729" s="242"/>
      <c r="M729" s="243"/>
      <c r="N729" s="244"/>
      <c r="O729" s="244"/>
      <c r="P729" s="244"/>
      <c r="Q729" s="244"/>
      <c r="R729" s="244"/>
      <c r="S729" s="244"/>
      <c r="T729" s="245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6" t="s">
        <v>162</v>
      </c>
      <c r="AU729" s="246" t="s">
        <v>84</v>
      </c>
      <c r="AV729" s="14" t="s">
        <v>84</v>
      </c>
      <c r="AW729" s="14" t="s">
        <v>33</v>
      </c>
      <c r="AX729" s="14" t="s">
        <v>74</v>
      </c>
      <c r="AY729" s="246" t="s">
        <v>148</v>
      </c>
    </row>
    <row r="730" s="14" customFormat="1">
      <c r="A730" s="14"/>
      <c r="B730" s="236"/>
      <c r="C730" s="237"/>
      <c r="D730" s="219" t="s">
        <v>162</v>
      </c>
      <c r="E730" s="238" t="s">
        <v>19</v>
      </c>
      <c r="F730" s="239" t="s">
        <v>1181</v>
      </c>
      <c r="G730" s="237"/>
      <c r="H730" s="240">
        <v>2.0219999999999998</v>
      </c>
      <c r="I730" s="241"/>
      <c r="J730" s="237"/>
      <c r="K730" s="237"/>
      <c r="L730" s="242"/>
      <c r="M730" s="243"/>
      <c r="N730" s="244"/>
      <c r="O730" s="244"/>
      <c r="P730" s="244"/>
      <c r="Q730" s="244"/>
      <c r="R730" s="244"/>
      <c r="S730" s="244"/>
      <c r="T730" s="245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6" t="s">
        <v>162</v>
      </c>
      <c r="AU730" s="246" t="s">
        <v>84</v>
      </c>
      <c r="AV730" s="14" t="s">
        <v>84</v>
      </c>
      <c r="AW730" s="14" t="s">
        <v>33</v>
      </c>
      <c r="AX730" s="14" t="s">
        <v>74</v>
      </c>
      <c r="AY730" s="246" t="s">
        <v>148</v>
      </c>
    </row>
    <row r="731" s="15" customFormat="1">
      <c r="A731" s="15"/>
      <c r="B731" s="247"/>
      <c r="C731" s="248"/>
      <c r="D731" s="219" t="s">
        <v>162</v>
      </c>
      <c r="E731" s="249" t="s">
        <v>19</v>
      </c>
      <c r="F731" s="250" t="s">
        <v>215</v>
      </c>
      <c r="G731" s="248"/>
      <c r="H731" s="251">
        <v>18.882000000000001</v>
      </c>
      <c r="I731" s="252"/>
      <c r="J731" s="248"/>
      <c r="K731" s="248"/>
      <c r="L731" s="253"/>
      <c r="M731" s="254"/>
      <c r="N731" s="255"/>
      <c r="O731" s="255"/>
      <c r="P731" s="255"/>
      <c r="Q731" s="255"/>
      <c r="R731" s="255"/>
      <c r="S731" s="255"/>
      <c r="T731" s="256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57" t="s">
        <v>162</v>
      </c>
      <c r="AU731" s="257" t="s">
        <v>84</v>
      </c>
      <c r="AV731" s="15" t="s">
        <v>156</v>
      </c>
      <c r="AW731" s="15" t="s">
        <v>33</v>
      </c>
      <c r="AX731" s="15" t="s">
        <v>82</v>
      </c>
      <c r="AY731" s="257" t="s">
        <v>148</v>
      </c>
    </row>
    <row r="732" s="2" customFormat="1" ht="24.15" customHeight="1">
      <c r="A732" s="40"/>
      <c r="B732" s="41"/>
      <c r="C732" s="206" t="s">
        <v>1182</v>
      </c>
      <c r="D732" s="206" t="s">
        <v>151</v>
      </c>
      <c r="E732" s="207" t="s">
        <v>1183</v>
      </c>
      <c r="F732" s="208" t="s">
        <v>1184</v>
      </c>
      <c r="G732" s="209" t="s">
        <v>175</v>
      </c>
      <c r="H732" s="210">
        <v>54.491</v>
      </c>
      <c r="I732" s="211"/>
      <c r="J732" s="212">
        <f>ROUND(I732*H732,2)</f>
        <v>0</v>
      </c>
      <c r="K732" s="208" t="s">
        <v>155</v>
      </c>
      <c r="L732" s="46"/>
      <c r="M732" s="213" t="s">
        <v>19</v>
      </c>
      <c r="N732" s="214" t="s">
        <v>45</v>
      </c>
      <c r="O732" s="86"/>
      <c r="P732" s="215">
        <f>O732*H732</f>
        <v>0</v>
      </c>
      <c r="Q732" s="215">
        <v>0.0090900000000000009</v>
      </c>
      <c r="R732" s="215">
        <f>Q732*H732</f>
        <v>0.49532319000000002</v>
      </c>
      <c r="S732" s="215">
        <v>0</v>
      </c>
      <c r="T732" s="216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17" t="s">
        <v>271</v>
      </c>
      <c r="AT732" s="217" t="s">
        <v>151</v>
      </c>
      <c r="AU732" s="217" t="s">
        <v>84</v>
      </c>
      <c r="AY732" s="19" t="s">
        <v>148</v>
      </c>
      <c r="BE732" s="218">
        <f>IF(N732="základní",J732,0)</f>
        <v>0</v>
      </c>
      <c r="BF732" s="218">
        <f>IF(N732="snížená",J732,0)</f>
        <v>0</v>
      </c>
      <c r="BG732" s="218">
        <f>IF(N732="zákl. přenesená",J732,0)</f>
        <v>0</v>
      </c>
      <c r="BH732" s="218">
        <f>IF(N732="sníž. přenesená",J732,0)</f>
        <v>0</v>
      </c>
      <c r="BI732" s="218">
        <f>IF(N732="nulová",J732,0)</f>
        <v>0</v>
      </c>
      <c r="BJ732" s="19" t="s">
        <v>82</v>
      </c>
      <c r="BK732" s="218">
        <f>ROUND(I732*H732,2)</f>
        <v>0</v>
      </c>
      <c r="BL732" s="19" t="s">
        <v>271</v>
      </c>
      <c r="BM732" s="217" t="s">
        <v>1185</v>
      </c>
    </row>
    <row r="733" s="2" customFormat="1">
      <c r="A733" s="40"/>
      <c r="B733" s="41"/>
      <c r="C733" s="42"/>
      <c r="D733" s="219" t="s">
        <v>158</v>
      </c>
      <c r="E733" s="42"/>
      <c r="F733" s="220" t="s">
        <v>1186</v>
      </c>
      <c r="G733" s="42"/>
      <c r="H733" s="42"/>
      <c r="I733" s="221"/>
      <c r="J733" s="42"/>
      <c r="K733" s="42"/>
      <c r="L733" s="46"/>
      <c r="M733" s="222"/>
      <c r="N733" s="223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158</v>
      </c>
      <c r="AU733" s="19" t="s">
        <v>84</v>
      </c>
    </row>
    <row r="734" s="2" customFormat="1">
      <c r="A734" s="40"/>
      <c r="B734" s="41"/>
      <c r="C734" s="42"/>
      <c r="D734" s="224" t="s">
        <v>160</v>
      </c>
      <c r="E734" s="42"/>
      <c r="F734" s="225" t="s">
        <v>1187</v>
      </c>
      <c r="G734" s="42"/>
      <c r="H734" s="42"/>
      <c r="I734" s="221"/>
      <c r="J734" s="42"/>
      <c r="K734" s="42"/>
      <c r="L734" s="46"/>
      <c r="M734" s="222"/>
      <c r="N734" s="223"/>
      <c r="O734" s="86"/>
      <c r="P734" s="86"/>
      <c r="Q734" s="86"/>
      <c r="R734" s="86"/>
      <c r="S734" s="86"/>
      <c r="T734" s="87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T734" s="19" t="s">
        <v>160</v>
      </c>
      <c r="AU734" s="19" t="s">
        <v>84</v>
      </c>
    </row>
    <row r="735" s="2" customFormat="1" ht="16.5" customHeight="1">
      <c r="A735" s="40"/>
      <c r="B735" s="41"/>
      <c r="C735" s="258" t="s">
        <v>1188</v>
      </c>
      <c r="D735" s="258" t="s">
        <v>272</v>
      </c>
      <c r="E735" s="259" t="s">
        <v>1189</v>
      </c>
      <c r="F735" s="260" t="s">
        <v>1190</v>
      </c>
      <c r="G735" s="261" t="s">
        <v>175</v>
      </c>
      <c r="H735" s="262">
        <v>62.664999999999999</v>
      </c>
      <c r="I735" s="263"/>
      <c r="J735" s="264">
        <f>ROUND(I735*H735,2)</f>
        <v>0</v>
      </c>
      <c r="K735" s="260" t="s">
        <v>155</v>
      </c>
      <c r="L735" s="265"/>
      <c r="M735" s="266" t="s">
        <v>19</v>
      </c>
      <c r="N735" s="267" t="s">
        <v>45</v>
      </c>
      <c r="O735" s="86"/>
      <c r="P735" s="215">
        <f>O735*H735</f>
        <v>0</v>
      </c>
      <c r="Q735" s="215">
        <v>0.019</v>
      </c>
      <c r="R735" s="215">
        <f>Q735*H735</f>
        <v>1.1906349999999999</v>
      </c>
      <c r="S735" s="215">
        <v>0</v>
      </c>
      <c r="T735" s="216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17" t="s">
        <v>371</v>
      </c>
      <c r="AT735" s="217" t="s">
        <v>272</v>
      </c>
      <c r="AU735" s="217" t="s">
        <v>84</v>
      </c>
      <c r="AY735" s="19" t="s">
        <v>148</v>
      </c>
      <c r="BE735" s="218">
        <f>IF(N735="základní",J735,0)</f>
        <v>0</v>
      </c>
      <c r="BF735" s="218">
        <f>IF(N735="snížená",J735,0)</f>
        <v>0</v>
      </c>
      <c r="BG735" s="218">
        <f>IF(N735="zákl. přenesená",J735,0)</f>
        <v>0</v>
      </c>
      <c r="BH735" s="218">
        <f>IF(N735="sníž. přenesená",J735,0)</f>
        <v>0</v>
      </c>
      <c r="BI735" s="218">
        <f>IF(N735="nulová",J735,0)</f>
        <v>0</v>
      </c>
      <c r="BJ735" s="19" t="s">
        <v>82</v>
      </c>
      <c r="BK735" s="218">
        <f>ROUND(I735*H735,2)</f>
        <v>0</v>
      </c>
      <c r="BL735" s="19" t="s">
        <v>271</v>
      </c>
      <c r="BM735" s="217" t="s">
        <v>1191</v>
      </c>
    </row>
    <row r="736" s="2" customFormat="1">
      <c r="A736" s="40"/>
      <c r="B736" s="41"/>
      <c r="C736" s="42"/>
      <c r="D736" s="219" t="s">
        <v>158</v>
      </c>
      <c r="E736" s="42"/>
      <c r="F736" s="220" t="s">
        <v>1190</v>
      </c>
      <c r="G736" s="42"/>
      <c r="H736" s="42"/>
      <c r="I736" s="221"/>
      <c r="J736" s="42"/>
      <c r="K736" s="42"/>
      <c r="L736" s="46"/>
      <c r="M736" s="222"/>
      <c r="N736" s="223"/>
      <c r="O736" s="86"/>
      <c r="P736" s="86"/>
      <c r="Q736" s="86"/>
      <c r="R736" s="86"/>
      <c r="S736" s="86"/>
      <c r="T736" s="87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9" t="s">
        <v>158</v>
      </c>
      <c r="AU736" s="19" t="s">
        <v>84</v>
      </c>
    </row>
    <row r="737" s="14" customFormat="1">
      <c r="A737" s="14"/>
      <c r="B737" s="236"/>
      <c r="C737" s="237"/>
      <c r="D737" s="219" t="s">
        <v>162</v>
      </c>
      <c r="E737" s="237"/>
      <c r="F737" s="239" t="s">
        <v>1192</v>
      </c>
      <c r="G737" s="237"/>
      <c r="H737" s="240">
        <v>62.664999999999999</v>
      </c>
      <c r="I737" s="241"/>
      <c r="J737" s="237"/>
      <c r="K737" s="237"/>
      <c r="L737" s="242"/>
      <c r="M737" s="243"/>
      <c r="N737" s="244"/>
      <c r="O737" s="244"/>
      <c r="P737" s="244"/>
      <c r="Q737" s="244"/>
      <c r="R737" s="244"/>
      <c r="S737" s="244"/>
      <c r="T737" s="245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6" t="s">
        <v>162</v>
      </c>
      <c r="AU737" s="246" t="s">
        <v>84</v>
      </c>
      <c r="AV737" s="14" t="s">
        <v>84</v>
      </c>
      <c r="AW737" s="14" t="s">
        <v>4</v>
      </c>
      <c r="AX737" s="14" t="s">
        <v>82</v>
      </c>
      <c r="AY737" s="246" t="s">
        <v>148</v>
      </c>
    </row>
    <row r="738" s="2" customFormat="1" ht="16.5" customHeight="1">
      <c r="A738" s="40"/>
      <c r="B738" s="41"/>
      <c r="C738" s="206" t="s">
        <v>1193</v>
      </c>
      <c r="D738" s="206" t="s">
        <v>151</v>
      </c>
      <c r="E738" s="207" t="s">
        <v>1194</v>
      </c>
      <c r="F738" s="208" t="s">
        <v>1195</v>
      </c>
      <c r="G738" s="209" t="s">
        <v>175</v>
      </c>
      <c r="H738" s="210">
        <v>0.23999999999999999</v>
      </c>
      <c r="I738" s="211"/>
      <c r="J738" s="212">
        <f>ROUND(I738*H738,2)</f>
        <v>0</v>
      </c>
      <c r="K738" s="208" t="s">
        <v>155</v>
      </c>
      <c r="L738" s="46"/>
      <c r="M738" s="213" t="s">
        <v>19</v>
      </c>
      <c r="N738" s="214" t="s">
        <v>45</v>
      </c>
      <c r="O738" s="86"/>
      <c r="P738" s="215">
        <f>O738*H738</f>
        <v>0</v>
      </c>
      <c r="Q738" s="215">
        <v>0.00149</v>
      </c>
      <c r="R738" s="215">
        <f>Q738*H738</f>
        <v>0.00035759999999999996</v>
      </c>
      <c r="S738" s="215">
        <v>0</v>
      </c>
      <c r="T738" s="216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17" t="s">
        <v>271</v>
      </c>
      <c r="AT738" s="217" t="s">
        <v>151</v>
      </c>
      <c r="AU738" s="217" t="s">
        <v>84</v>
      </c>
      <c r="AY738" s="19" t="s">
        <v>148</v>
      </c>
      <c r="BE738" s="218">
        <f>IF(N738="základní",J738,0)</f>
        <v>0</v>
      </c>
      <c r="BF738" s="218">
        <f>IF(N738="snížená",J738,0)</f>
        <v>0</v>
      </c>
      <c r="BG738" s="218">
        <f>IF(N738="zákl. přenesená",J738,0)</f>
        <v>0</v>
      </c>
      <c r="BH738" s="218">
        <f>IF(N738="sníž. přenesená",J738,0)</f>
        <v>0</v>
      </c>
      <c r="BI738" s="218">
        <f>IF(N738="nulová",J738,0)</f>
        <v>0</v>
      </c>
      <c r="BJ738" s="19" t="s">
        <v>82</v>
      </c>
      <c r="BK738" s="218">
        <f>ROUND(I738*H738,2)</f>
        <v>0</v>
      </c>
      <c r="BL738" s="19" t="s">
        <v>271</v>
      </c>
      <c r="BM738" s="217" t="s">
        <v>1196</v>
      </c>
    </row>
    <row r="739" s="2" customFormat="1">
      <c r="A739" s="40"/>
      <c r="B739" s="41"/>
      <c r="C739" s="42"/>
      <c r="D739" s="219" t="s">
        <v>158</v>
      </c>
      <c r="E739" s="42"/>
      <c r="F739" s="220" t="s">
        <v>1197</v>
      </c>
      <c r="G739" s="42"/>
      <c r="H739" s="42"/>
      <c r="I739" s="221"/>
      <c r="J739" s="42"/>
      <c r="K739" s="42"/>
      <c r="L739" s="46"/>
      <c r="M739" s="222"/>
      <c r="N739" s="223"/>
      <c r="O739" s="86"/>
      <c r="P739" s="86"/>
      <c r="Q739" s="86"/>
      <c r="R739" s="86"/>
      <c r="S739" s="86"/>
      <c r="T739" s="87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9" t="s">
        <v>158</v>
      </c>
      <c r="AU739" s="19" t="s">
        <v>84</v>
      </c>
    </row>
    <row r="740" s="2" customFormat="1">
      <c r="A740" s="40"/>
      <c r="B740" s="41"/>
      <c r="C740" s="42"/>
      <c r="D740" s="224" t="s">
        <v>160</v>
      </c>
      <c r="E740" s="42"/>
      <c r="F740" s="225" t="s">
        <v>1198</v>
      </c>
      <c r="G740" s="42"/>
      <c r="H740" s="42"/>
      <c r="I740" s="221"/>
      <c r="J740" s="42"/>
      <c r="K740" s="42"/>
      <c r="L740" s="46"/>
      <c r="M740" s="222"/>
      <c r="N740" s="223"/>
      <c r="O740" s="86"/>
      <c r="P740" s="86"/>
      <c r="Q740" s="86"/>
      <c r="R740" s="86"/>
      <c r="S740" s="86"/>
      <c r="T740" s="87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T740" s="19" t="s">
        <v>160</v>
      </c>
      <c r="AU740" s="19" t="s">
        <v>84</v>
      </c>
    </row>
    <row r="741" s="14" customFormat="1">
      <c r="A741" s="14"/>
      <c r="B741" s="236"/>
      <c r="C741" s="237"/>
      <c r="D741" s="219" t="s">
        <v>162</v>
      </c>
      <c r="E741" s="238" t="s">
        <v>19</v>
      </c>
      <c r="F741" s="239" t="s">
        <v>1199</v>
      </c>
      <c r="G741" s="237"/>
      <c r="H741" s="240">
        <v>0.23999999999999999</v>
      </c>
      <c r="I741" s="241"/>
      <c r="J741" s="237"/>
      <c r="K741" s="237"/>
      <c r="L741" s="242"/>
      <c r="M741" s="243"/>
      <c r="N741" s="244"/>
      <c r="O741" s="244"/>
      <c r="P741" s="244"/>
      <c r="Q741" s="244"/>
      <c r="R741" s="244"/>
      <c r="S741" s="244"/>
      <c r="T741" s="245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6" t="s">
        <v>162</v>
      </c>
      <c r="AU741" s="246" t="s">
        <v>84</v>
      </c>
      <c r="AV741" s="14" t="s">
        <v>84</v>
      </c>
      <c r="AW741" s="14" t="s">
        <v>33</v>
      </c>
      <c r="AX741" s="14" t="s">
        <v>82</v>
      </c>
      <c r="AY741" s="246" t="s">
        <v>148</v>
      </c>
    </row>
    <row r="742" s="2" customFormat="1" ht="16.5" customHeight="1">
      <c r="A742" s="40"/>
      <c r="B742" s="41"/>
      <c r="C742" s="258" t="s">
        <v>1200</v>
      </c>
      <c r="D742" s="258" t="s">
        <v>272</v>
      </c>
      <c r="E742" s="259" t="s">
        <v>1201</v>
      </c>
      <c r="F742" s="260" t="s">
        <v>1202</v>
      </c>
      <c r="G742" s="261" t="s">
        <v>189</v>
      </c>
      <c r="H742" s="262">
        <v>1</v>
      </c>
      <c r="I742" s="263"/>
      <c r="J742" s="264">
        <f>ROUND(I742*H742,2)</f>
        <v>0</v>
      </c>
      <c r="K742" s="260" t="s">
        <v>19</v>
      </c>
      <c r="L742" s="265"/>
      <c r="M742" s="266" t="s">
        <v>19</v>
      </c>
      <c r="N742" s="267" t="s">
        <v>45</v>
      </c>
      <c r="O742" s="86"/>
      <c r="P742" s="215">
        <f>O742*H742</f>
        <v>0</v>
      </c>
      <c r="Q742" s="215">
        <v>0.0074999999999999997</v>
      </c>
      <c r="R742" s="215">
        <f>Q742*H742</f>
        <v>0.0074999999999999997</v>
      </c>
      <c r="S742" s="215">
        <v>0</v>
      </c>
      <c r="T742" s="216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17" t="s">
        <v>371</v>
      </c>
      <c r="AT742" s="217" t="s">
        <v>272</v>
      </c>
      <c r="AU742" s="217" t="s">
        <v>84</v>
      </c>
      <c r="AY742" s="19" t="s">
        <v>148</v>
      </c>
      <c r="BE742" s="218">
        <f>IF(N742="základní",J742,0)</f>
        <v>0</v>
      </c>
      <c r="BF742" s="218">
        <f>IF(N742="snížená",J742,0)</f>
        <v>0</v>
      </c>
      <c r="BG742" s="218">
        <f>IF(N742="zákl. přenesená",J742,0)</f>
        <v>0</v>
      </c>
      <c r="BH742" s="218">
        <f>IF(N742="sníž. přenesená",J742,0)</f>
        <v>0</v>
      </c>
      <c r="BI742" s="218">
        <f>IF(N742="nulová",J742,0)</f>
        <v>0</v>
      </c>
      <c r="BJ742" s="19" t="s">
        <v>82</v>
      </c>
      <c r="BK742" s="218">
        <f>ROUND(I742*H742,2)</f>
        <v>0</v>
      </c>
      <c r="BL742" s="19" t="s">
        <v>271</v>
      </c>
      <c r="BM742" s="217" t="s">
        <v>1203</v>
      </c>
    </row>
    <row r="743" s="2" customFormat="1">
      <c r="A743" s="40"/>
      <c r="B743" s="41"/>
      <c r="C743" s="42"/>
      <c r="D743" s="219" t="s">
        <v>158</v>
      </c>
      <c r="E743" s="42"/>
      <c r="F743" s="220" t="s">
        <v>1202</v>
      </c>
      <c r="G743" s="42"/>
      <c r="H743" s="42"/>
      <c r="I743" s="221"/>
      <c r="J743" s="42"/>
      <c r="K743" s="42"/>
      <c r="L743" s="46"/>
      <c r="M743" s="222"/>
      <c r="N743" s="223"/>
      <c r="O743" s="86"/>
      <c r="P743" s="86"/>
      <c r="Q743" s="86"/>
      <c r="R743" s="86"/>
      <c r="S743" s="86"/>
      <c r="T743" s="87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T743" s="19" t="s">
        <v>158</v>
      </c>
      <c r="AU743" s="19" t="s">
        <v>84</v>
      </c>
    </row>
    <row r="744" s="2" customFormat="1" ht="16.5" customHeight="1">
      <c r="A744" s="40"/>
      <c r="B744" s="41"/>
      <c r="C744" s="206" t="s">
        <v>1204</v>
      </c>
      <c r="D744" s="206" t="s">
        <v>151</v>
      </c>
      <c r="E744" s="207" t="s">
        <v>1205</v>
      </c>
      <c r="F744" s="208" t="s">
        <v>1206</v>
      </c>
      <c r="G744" s="209" t="s">
        <v>356</v>
      </c>
      <c r="H744" s="210">
        <v>23</v>
      </c>
      <c r="I744" s="211"/>
      <c r="J744" s="212">
        <f>ROUND(I744*H744,2)</f>
        <v>0</v>
      </c>
      <c r="K744" s="208" t="s">
        <v>155</v>
      </c>
      <c r="L744" s="46"/>
      <c r="M744" s="213" t="s">
        <v>19</v>
      </c>
      <c r="N744" s="214" t="s">
        <v>45</v>
      </c>
      <c r="O744" s="86"/>
      <c r="P744" s="215">
        <f>O744*H744</f>
        <v>0</v>
      </c>
      <c r="Q744" s="215">
        <v>0.00018000000000000001</v>
      </c>
      <c r="R744" s="215">
        <f>Q744*H744</f>
        <v>0.0041400000000000005</v>
      </c>
      <c r="S744" s="215">
        <v>0</v>
      </c>
      <c r="T744" s="216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17" t="s">
        <v>271</v>
      </c>
      <c r="AT744" s="217" t="s">
        <v>151</v>
      </c>
      <c r="AU744" s="217" t="s">
        <v>84</v>
      </c>
      <c r="AY744" s="19" t="s">
        <v>148</v>
      </c>
      <c r="BE744" s="218">
        <f>IF(N744="základní",J744,0)</f>
        <v>0</v>
      </c>
      <c r="BF744" s="218">
        <f>IF(N744="snížená",J744,0)</f>
        <v>0</v>
      </c>
      <c r="BG744" s="218">
        <f>IF(N744="zákl. přenesená",J744,0)</f>
        <v>0</v>
      </c>
      <c r="BH744" s="218">
        <f>IF(N744="sníž. přenesená",J744,0)</f>
        <v>0</v>
      </c>
      <c r="BI744" s="218">
        <f>IF(N744="nulová",J744,0)</f>
        <v>0</v>
      </c>
      <c r="BJ744" s="19" t="s">
        <v>82</v>
      </c>
      <c r="BK744" s="218">
        <f>ROUND(I744*H744,2)</f>
        <v>0</v>
      </c>
      <c r="BL744" s="19" t="s">
        <v>271</v>
      </c>
      <c r="BM744" s="217" t="s">
        <v>1207</v>
      </c>
    </row>
    <row r="745" s="2" customFormat="1">
      <c r="A745" s="40"/>
      <c r="B745" s="41"/>
      <c r="C745" s="42"/>
      <c r="D745" s="219" t="s">
        <v>158</v>
      </c>
      <c r="E745" s="42"/>
      <c r="F745" s="220" t="s">
        <v>1208</v>
      </c>
      <c r="G745" s="42"/>
      <c r="H745" s="42"/>
      <c r="I745" s="221"/>
      <c r="J745" s="42"/>
      <c r="K745" s="42"/>
      <c r="L745" s="46"/>
      <c r="M745" s="222"/>
      <c r="N745" s="223"/>
      <c r="O745" s="86"/>
      <c r="P745" s="86"/>
      <c r="Q745" s="86"/>
      <c r="R745" s="86"/>
      <c r="S745" s="86"/>
      <c r="T745" s="87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T745" s="19" t="s">
        <v>158</v>
      </c>
      <c r="AU745" s="19" t="s">
        <v>84</v>
      </c>
    </row>
    <row r="746" s="2" customFormat="1">
      <c r="A746" s="40"/>
      <c r="B746" s="41"/>
      <c r="C746" s="42"/>
      <c r="D746" s="224" t="s">
        <v>160</v>
      </c>
      <c r="E746" s="42"/>
      <c r="F746" s="225" t="s">
        <v>1209</v>
      </c>
      <c r="G746" s="42"/>
      <c r="H746" s="42"/>
      <c r="I746" s="221"/>
      <c r="J746" s="42"/>
      <c r="K746" s="42"/>
      <c r="L746" s="46"/>
      <c r="M746" s="222"/>
      <c r="N746" s="223"/>
      <c r="O746" s="86"/>
      <c r="P746" s="86"/>
      <c r="Q746" s="86"/>
      <c r="R746" s="86"/>
      <c r="S746" s="86"/>
      <c r="T746" s="87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9" t="s">
        <v>160</v>
      </c>
      <c r="AU746" s="19" t="s">
        <v>84</v>
      </c>
    </row>
    <row r="747" s="14" customFormat="1">
      <c r="A747" s="14"/>
      <c r="B747" s="236"/>
      <c r="C747" s="237"/>
      <c r="D747" s="219" t="s">
        <v>162</v>
      </c>
      <c r="E747" s="238" t="s">
        <v>19</v>
      </c>
      <c r="F747" s="239" t="s">
        <v>1210</v>
      </c>
      <c r="G747" s="237"/>
      <c r="H747" s="240">
        <v>23</v>
      </c>
      <c r="I747" s="241"/>
      <c r="J747" s="237"/>
      <c r="K747" s="237"/>
      <c r="L747" s="242"/>
      <c r="M747" s="243"/>
      <c r="N747" s="244"/>
      <c r="O747" s="244"/>
      <c r="P747" s="244"/>
      <c r="Q747" s="244"/>
      <c r="R747" s="244"/>
      <c r="S747" s="244"/>
      <c r="T747" s="245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6" t="s">
        <v>162</v>
      </c>
      <c r="AU747" s="246" t="s">
        <v>84</v>
      </c>
      <c r="AV747" s="14" t="s">
        <v>84</v>
      </c>
      <c r="AW747" s="14" t="s">
        <v>33</v>
      </c>
      <c r="AX747" s="14" t="s">
        <v>82</v>
      </c>
      <c r="AY747" s="246" t="s">
        <v>148</v>
      </c>
    </row>
    <row r="748" s="2" customFormat="1" ht="16.5" customHeight="1">
      <c r="A748" s="40"/>
      <c r="B748" s="41"/>
      <c r="C748" s="258" t="s">
        <v>1211</v>
      </c>
      <c r="D748" s="258" t="s">
        <v>272</v>
      </c>
      <c r="E748" s="259" t="s">
        <v>1212</v>
      </c>
      <c r="F748" s="260" t="s">
        <v>1213</v>
      </c>
      <c r="G748" s="261" t="s">
        <v>356</v>
      </c>
      <c r="H748" s="262">
        <v>21</v>
      </c>
      <c r="I748" s="263"/>
      <c r="J748" s="264">
        <f>ROUND(I748*H748,2)</f>
        <v>0</v>
      </c>
      <c r="K748" s="260" t="s">
        <v>19</v>
      </c>
      <c r="L748" s="265"/>
      <c r="M748" s="266" t="s">
        <v>19</v>
      </c>
      <c r="N748" s="267" t="s">
        <v>45</v>
      </c>
      <c r="O748" s="86"/>
      <c r="P748" s="215">
        <f>O748*H748</f>
        <v>0</v>
      </c>
      <c r="Q748" s="215">
        <v>0.00032000000000000003</v>
      </c>
      <c r="R748" s="215">
        <f>Q748*H748</f>
        <v>0.0067200000000000003</v>
      </c>
      <c r="S748" s="215">
        <v>0</v>
      </c>
      <c r="T748" s="216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17" t="s">
        <v>371</v>
      </c>
      <c r="AT748" s="217" t="s">
        <v>272</v>
      </c>
      <c r="AU748" s="217" t="s">
        <v>84</v>
      </c>
      <c r="AY748" s="19" t="s">
        <v>148</v>
      </c>
      <c r="BE748" s="218">
        <f>IF(N748="základní",J748,0)</f>
        <v>0</v>
      </c>
      <c r="BF748" s="218">
        <f>IF(N748="snížená",J748,0)</f>
        <v>0</v>
      </c>
      <c r="BG748" s="218">
        <f>IF(N748="zákl. přenesená",J748,0)</f>
        <v>0</v>
      </c>
      <c r="BH748" s="218">
        <f>IF(N748="sníž. přenesená",J748,0)</f>
        <v>0</v>
      </c>
      <c r="BI748" s="218">
        <f>IF(N748="nulová",J748,0)</f>
        <v>0</v>
      </c>
      <c r="BJ748" s="19" t="s">
        <v>82</v>
      </c>
      <c r="BK748" s="218">
        <f>ROUND(I748*H748,2)</f>
        <v>0</v>
      </c>
      <c r="BL748" s="19" t="s">
        <v>271</v>
      </c>
      <c r="BM748" s="217" t="s">
        <v>1214</v>
      </c>
    </row>
    <row r="749" s="2" customFormat="1">
      <c r="A749" s="40"/>
      <c r="B749" s="41"/>
      <c r="C749" s="42"/>
      <c r="D749" s="219" t="s">
        <v>158</v>
      </c>
      <c r="E749" s="42"/>
      <c r="F749" s="220" t="s">
        <v>1213</v>
      </c>
      <c r="G749" s="42"/>
      <c r="H749" s="42"/>
      <c r="I749" s="221"/>
      <c r="J749" s="42"/>
      <c r="K749" s="42"/>
      <c r="L749" s="46"/>
      <c r="M749" s="222"/>
      <c r="N749" s="223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158</v>
      </c>
      <c r="AU749" s="19" t="s">
        <v>84</v>
      </c>
    </row>
    <row r="750" s="14" customFormat="1">
      <c r="A750" s="14"/>
      <c r="B750" s="236"/>
      <c r="C750" s="237"/>
      <c r="D750" s="219" t="s">
        <v>162</v>
      </c>
      <c r="E750" s="237"/>
      <c r="F750" s="239" t="s">
        <v>1215</v>
      </c>
      <c r="G750" s="237"/>
      <c r="H750" s="240">
        <v>21</v>
      </c>
      <c r="I750" s="241"/>
      <c r="J750" s="237"/>
      <c r="K750" s="237"/>
      <c r="L750" s="242"/>
      <c r="M750" s="243"/>
      <c r="N750" s="244"/>
      <c r="O750" s="244"/>
      <c r="P750" s="244"/>
      <c r="Q750" s="244"/>
      <c r="R750" s="244"/>
      <c r="S750" s="244"/>
      <c r="T750" s="245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6" t="s">
        <v>162</v>
      </c>
      <c r="AU750" s="246" t="s">
        <v>84</v>
      </c>
      <c r="AV750" s="14" t="s">
        <v>84</v>
      </c>
      <c r="AW750" s="14" t="s">
        <v>4</v>
      </c>
      <c r="AX750" s="14" t="s">
        <v>82</v>
      </c>
      <c r="AY750" s="246" t="s">
        <v>148</v>
      </c>
    </row>
    <row r="751" s="2" customFormat="1" ht="16.5" customHeight="1">
      <c r="A751" s="40"/>
      <c r="B751" s="41"/>
      <c r="C751" s="258" t="s">
        <v>1216</v>
      </c>
      <c r="D751" s="258" t="s">
        <v>272</v>
      </c>
      <c r="E751" s="259" t="s">
        <v>1217</v>
      </c>
      <c r="F751" s="260" t="s">
        <v>1218</v>
      </c>
      <c r="G751" s="261" t="s">
        <v>356</v>
      </c>
      <c r="H751" s="262">
        <v>3.1499999999999999</v>
      </c>
      <c r="I751" s="263"/>
      <c r="J751" s="264">
        <f>ROUND(I751*H751,2)</f>
        <v>0</v>
      </c>
      <c r="K751" s="260" t="s">
        <v>19</v>
      </c>
      <c r="L751" s="265"/>
      <c r="M751" s="266" t="s">
        <v>19</v>
      </c>
      <c r="N751" s="267" t="s">
        <v>45</v>
      </c>
      <c r="O751" s="86"/>
      <c r="P751" s="215">
        <f>O751*H751</f>
        <v>0</v>
      </c>
      <c r="Q751" s="215">
        <v>0.00032000000000000003</v>
      </c>
      <c r="R751" s="215">
        <f>Q751*H751</f>
        <v>0.001008</v>
      </c>
      <c r="S751" s="215">
        <v>0</v>
      </c>
      <c r="T751" s="216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17" t="s">
        <v>371</v>
      </c>
      <c r="AT751" s="217" t="s">
        <v>272</v>
      </c>
      <c r="AU751" s="217" t="s">
        <v>84</v>
      </c>
      <c r="AY751" s="19" t="s">
        <v>148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19" t="s">
        <v>82</v>
      </c>
      <c r="BK751" s="218">
        <f>ROUND(I751*H751,2)</f>
        <v>0</v>
      </c>
      <c r="BL751" s="19" t="s">
        <v>271</v>
      </c>
      <c r="BM751" s="217" t="s">
        <v>1219</v>
      </c>
    </row>
    <row r="752" s="2" customFormat="1">
      <c r="A752" s="40"/>
      <c r="B752" s="41"/>
      <c r="C752" s="42"/>
      <c r="D752" s="219" t="s">
        <v>158</v>
      </c>
      <c r="E752" s="42"/>
      <c r="F752" s="220" t="s">
        <v>1218</v>
      </c>
      <c r="G752" s="42"/>
      <c r="H752" s="42"/>
      <c r="I752" s="221"/>
      <c r="J752" s="42"/>
      <c r="K752" s="42"/>
      <c r="L752" s="46"/>
      <c r="M752" s="222"/>
      <c r="N752" s="223"/>
      <c r="O752" s="86"/>
      <c r="P752" s="86"/>
      <c r="Q752" s="86"/>
      <c r="R752" s="86"/>
      <c r="S752" s="86"/>
      <c r="T752" s="87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T752" s="19" t="s">
        <v>158</v>
      </c>
      <c r="AU752" s="19" t="s">
        <v>84</v>
      </c>
    </row>
    <row r="753" s="14" customFormat="1">
      <c r="A753" s="14"/>
      <c r="B753" s="236"/>
      <c r="C753" s="237"/>
      <c r="D753" s="219" t="s">
        <v>162</v>
      </c>
      <c r="E753" s="237"/>
      <c r="F753" s="239" t="s">
        <v>1220</v>
      </c>
      <c r="G753" s="237"/>
      <c r="H753" s="240">
        <v>3.1499999999999999</v>
      </c>
      <c r="I753" s="241"/>
      <c r="J753" s="237"/>
      <c r="K753" s="237"/>
      <c r="L753" s="242"/>
      <c r="M753" s="243"/>
      <c r="N753" s="244"/>
      <c r="O753" s="244"/>
      <c r="P753" s="244"/>
      <c r="Q753" s="244"/>
      <c r="R753" s="244"/>
      <c r="S753" s="244"/>
      <c r="T753" s="245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6" t="s">
        <v>162</v>
      </c>
      <c r="AU753" s="246" t="s">
        <v>84</v>
      </c>
      <c r="AV753" s="14" t="s">
        <v>84</v>
      </c>
      <c r="AW753" s="14" t="s">
        <v>4</v>
      </c>
      <c r="AX753" s="14" t="s">
        <v>82</v>
      </c>
      <c r="AY753" s="246" t="s">
        <v>148</v>
      </c>
    </row>
    <row r="754" s="2" customFormat="1" ht="16.5" customHeight="1">
      <c r="A754" s="40"/>
      <c r="B754" s="41"/>
      <c r="C754" s="206" t="s">
        <v>1221</v>
      </c>
      <c r="D754" s="206" t="s">
        <v>151</v>
      </c>
      <c r="E754" s="207" t="s">
        <v>1222</v>
      </c>
      <c r="F754" s="208" t="s">
        <v>1223</v>
      </c>
      <c r="G754" s="209" t="s">
        <v>356</v>
      </c>
      <c r="H754" s="210">
        <v>20</v>
      </c>
      <c r="I754" s="211"/>
      <c r="J754" s="212">
        <f>ROUND(I754*H754,2)</f>
        <v>0</v>
      </c>
      <c r="K754" s="208" t="s">
        <v>155</v>
      </c>
      <c r="L754" s="46"/>
      <c r="M754" s="213" t="s">
        <v>19</v>
      </c>
      <c r="N754" s="214" t="s">
        <v>45</v>
      </c>
      <c r="O754" s="86"/>
      <c r="P754" s="215">
        <f>O754*H754</f>
        <v>0</v>
      </c>
      <c r="Q754" s="215">
        <v>9.0000000000000006E-05</v>
      </c>
      <c r="R754" s="215">
        <f>Q754*H754</f>
        <v>0.0018000000000000002</v>
      </c>
      <c r="S754" s="215">
        <v>0</v>
      </c>
      <c r="T754" s="216">
        <f>S754*H754</f>
        <v>0</v>
      </c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R754" s="217" t="s">
        <v>271</v>
      </c>
      <c r="AT754" s="217" t="s">
        <v>151</v>
      </c>
      <c r="AU754" s="217" t="s">
        <v>84</v>
      </c>
      <c r="AY754" s="19" t="s">
        <v>148</v>
      </c>
      <c r="BE754" s="218">
        <f>IF(N754="základní",J754,0)</f>
        <v>0</v>
      </c>
      <c r="BF754" s="218">
        <f>IF(N754="snížená",J754,0)</f>
        <v>0</v>
      </c>
      <c r="BG754" s="218">
        <f>IF(N754="zákl. přenesená",J754,0)</f>
        <v>0</v>
      </c>
      <c r="BH754" s="218">
        <f>IF(N754="sníž. přenesená",J754,0)</f>
        <v>0</v>
      </c>
      <c r="BI754" s="218">
        <f>IF(N754="nulová",J754,0)</f>
        <v>0</v>
      </c>
      <c r="BJ754" s="19" t="s">
        <v>82</v>
      </c>
      <c r="BK754" s="218">
        <f>ROUND(I754*H754,2)</f>
        <v>0</v>
      </c>
      <c r="BL754" s="19" t="s">
        <v>271</v>
      </c>
      <c r="BM754" s="217" t="s">
        <v>1224</v>
      </c>
    </row>
    <row r="755" s="2" customFormat="1">
      <c r="A755" s="40"/>
      <c r="B755" s="41"/>
      <c r="C755" s="42"/>
      <c r="D755" s="219" t="s">
        <v>158</v>
      </c>
      <c r="E755" s="42"/>
      <c r="F755" s="220" t="s">
        <v>1225</v>
      </c>
      <c r="G755" s="42"/>
      <c r="H755" s="42"/>
      <c r="I755" s="221"/>
      <c r="J755" s="42"/>
      <c r="K755" s="42"/>
      <c r="L755" s="46"/>
      <c r="M755" s="222"/>
      <c r="N755" s="223"/>
      <c r="O755" s="86"/>
      <c r="P755" s="86"/>
      <c r="Q755" s="86"/>
      <c r="R755" s="86"/>
      <c r="S755" s="86"/>
      <c r="T755" s="87"/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T755" s="19" t="s">
        <v>158</v>
      </c>
      <c r="AU755" s="19" t="s">
        <v>84</v>
      </c>
    </row>
    <row r="756" s="2" customFormat="1">
      <c r="A756" s="40"/>
      <c r="B756" s="41"/>
      <c r="C756" s="42"/>
      <c r="D756" s="224" t="s">
        <v>160</v>
      </c>
      <c r="E756" s="42"/>
      <c r="F756" s="225" t="s">
        <v>1226</v>
      </c>
      <c r="G756" s="42"/>
      <c r="H756" s="42"/>
      <c r="I756" s="221"/>
      <c r="J756" s="42"/>
      <c r="K756" s="42"/>
      <c r="L756" s="46"/>
      <c r="M756" s="222"/>
      <c r="N756" s="223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9" t="s">
        <v>160</v>
      </c>
      <c r="AU756" s="19" t="s">
        <v>84</v>
      </c>
    </row>
    <row r="757" s="2" customFormat="1" ht="16.5" customHeight="1">
      <c r="A757" s="40"/>
      <c r="B757" s="41"/>
      <c r="C757" s="206" t="s">
        <v>1227</v>
      </c>
      <c r="D757" s="206" t="s">
        <v>151</v>
      </c>
      <c r="E757" s="207" t="s">
        <v>1228</v>
      </c>
      <c r="F757" s="208" t="s">
        <v>1229</v>
      </c>
      <c r="G757" s="209" t="s">
        <v>356</v>
      </c>
      <c r="H757" s="210">
        <v>10</v>
      </c>
      <c r="I757" s="211"/>
      <c r="J757" s="212">
        <f>ROUND(I757*H757,2)</f>
        <v>0</v>
      </c>
      <c r="K757" s="208" t="s">
        <v>155</v>
      </c>
      <c r="L757" s="46"/>
      <c r="M757" s="213" t="s">
        <v>19</v>
      </c>
      <c r="N757" s="214" t="s">
        <v>45</v>
      </c>
      <c r="O757" s="86"/>
      <c r="P757" s="215">
        <f>O757*H757</f>
        <v>0</v>
      </c>
      <c r="Q757" s="215">
        <v>0</v>
      </c>
      <c r="R757" s="215">
        <f>Q757*H757</f>
        <v>0</v>
      </c>
      <c r="S757" s="215">
        <v>0</v>
      </c>
      <c r="T757" s="216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17" t="s">
        <v>271</v>
      </c>
      <c r="AT757" s="217" t="s">
        <v>151</v>
      </c>
      <c r="AU757" s="217" t="s">
        <v>84</v>
      </c>
      <c r="AY757" s="19" t="s">
        <v>148</v>
      </c>
      <c r="BE757" s="218">
        <f>IF(N757="základní",J757,0)</f>
        <v>0</v>
      </c>
      <c r="BF757" s="218">
        <f>IF(N757="snížená",J757,0)</f>
        <v>0</v>
      </c>
      <c r="BG757" s="218">
        <f>IF(N757="zákl. přenesená",J757,0)</f>
        <v>0</v>
      </c>
      <c r="BH757" s="218">
        <f>IF(N757="sníž. přenesená",J757,0)</f>
        <v>0</v>
      </c>
      <c r="BI757" s="218">
        <f>IF(N757="nulová",J757,0)</f>
        <v>0</v>
      </c>
      <c r="BJ757" s="19" t="s">
        <v>82</v>
      </c>
      <c r="BK757" s="218">
        <f>ROUND(I757*H757,2)</f>
        <v>0</v>
      </c>
      <c r="BL757" s="19" t="s">
        <v>271</v>
      </c>
      <c r="BM757" s="217" t="s">
        <v>1230</v>
      </c>
    </row>
    <row r="758" s="2" customFormat="1">
      <c r="A758" s="40"/>
      <c r="B758" s="41"/>
      <c r="C758" s="42"/>
      <c r="D758" s="219" t="s">
        <v>158</v>
      </c>
      <c r="E758" s="42"/>
      <c r="F758" s="220" t="s">
        <v>1231</v>
      </c>
      <c r="G758" s="42"/>
      <c r="H758" s="42"/>
      <c r="I758" s="221"/>
      <c r="J758" s="42"/>
      <c r="K758" s="42"/>
      <c r="L758" s="46"/>
      <c r="M758" s="222"/>
      <c r="N758" s="223"/>
      <c r="O758" s="86"/>
      <c r="P758" s="86"/>
      <c r="Q758" s="86"/>
      <c r="R758" s="86"/>
      <c r="S758" s="86"/>
      <c r="T758" s="87"/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T758" s="19" t="s">
        <v>158</v>
      </c>
      <c r="AU758" s="19" t="s">
        <v>84</v>
      </c>
    </row>
    <row r="759" s="2" customFormat="1">
      <c r="A759" s="40"/>
      <c r="B759" s="41"/>
      <c r="C759" s="42"/>
      <c r="D759" s="224" t="s">
        <v>160</v>
      </c>
      <c r="E759" s="42"/>
      <c r="F759" s="225" t="s">
        <v>1232</v>
      </c>
      <c r="G759" s="42"/>
      <c r="H759" s="42"/>
      <c r="I759" s="221"/>
      <c r="J759" s="42"/>
      <c r="K759" s="42"/>
      <c r="L759" s="46"/>
      <c r="M759" s="222"/>
      <c r="N759" s="223"/>
      <c r="O759" s="86"/>
      <c r="P759" s="86"/>
      <c r="Q759" s="86"/>
      <c r="R759" s="86"/>
      <c r="S759" s="86"/>
      <c r="T759" s="87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T759" s="19" t="s">
        <v>160</v>
      </c>
      <c r="AU759" s="19" t="s">
        <v>84</v>
      </c>
    </row>
    <row r="760" s="2" customFormat="1" ht="16.5" customHeight="1">
      <c r="A760" s="40"/>
      <c r="B760" s="41"/>
      <c r="C760" s="206" t="s">
        <v>1233</v>
      </c>
      <c r="D760" s="206" t="s">
        <v>151</v>
      </c>
      <c r="E760" s="207" t="s">
        <v>1234</v>
      </c>
      <c r="F760" s="208" t="s">
        <v>1235</v>
      </c>
      <c r="G760" s="209" t="s">
        <v>434</v>
      </c>
      <c r="H760" s="268"/>
      <c r="I760" s="211"/>
      <c r="J760" s="212">
        <f>ROUND(I760*H760,2)</f>
        <v>0</v>
      </c>
      <c r="K760" s="208" t="s">
        <v>155</v>
      </c>
      <c r="L760" s="46"/>
      <c r="M760" s="213" t="s">
        <v>19</v>
      </c>
      <c r="N760" s="214" t="s">
        <v>45</v>
      </c>
      <c r="O760" s="86"/>
      <c r="P760" s="215">
        <f>O760*H760</f>
        <v>0</v>
      </c>
      <c r="Q760" s="215">
        <v>0</v>
      </c>
      <c r="R760" s="215">
        <f>Q760*H760</f>
        <v>0</v>
      </c>
      <c r="S760" s="215">
        <v>0</v>
      </c>
      <c r="T760" s="216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17" t="s">
        <v>271</v>
      </c>
      <c r="AT760" s="217" t="s">
        <v>151</v>
      </c>
      <c r="AU760" s="217" t="s">
        <v>84</v>
      </c>
      <c r="AY760" s="19" t="s">
        <v>148</v>
      </c>
      <c r="BE760" s="218">
        <f>IF(N760="základní",J760,0)</f>
        <v>0</v>
      </c>
      <c r="BF760" s="218">
        <f>IF(N760="snížená",J760,0)</f>
        <v>0</v>
      </c>
      <c r="BG760" s="218">
        <f>IF(N760="zákl. přenesená",J760,0)</f>
        <v>0</v>
      </c>
      <c r="BH760" s="218">
        <f>IF(N760="sníž. přenesená",J760,0)</f>
        <v>0</v>
      </c>
      <c r="BI760" s="218">
        <f>IF(N760="nulová",J760,0)</f>
        <v>0</v>
      </c>
      <c r="BJ760" s="19" t="s">
        <v>82</v>
      </c>
      <c r="BK760" s="218">
        <f>ROUND(I760*H760,2)</f>
        <v>0</v>
      </c>
      <c r="BL760" s="19" t="s">
        <v>271</v>
      </c>
      <c r="BM760" s="217" t="s">
        <v>1236</v>
      </c>
    </row>
    <row r="761" s="2" customFormat="1">
      <c r="A761" s="40"/>
      <c r="B761" s="41"/>
      <c r="C761" s="42"/>
      <c r="D761" s="219" t="s">
        <v>158</v>
      </c>
      <c r="E761" s="42"/>
      <c r="F761" s="220" t="s">
        <v>1237</v>
      </c>
      <c r="G761" s="42"/>
      <c r="H761" s="42"/>
      <c r="I761" s="221"/>
      <c r="J761" s="42"/>
      <c r="K761" s="42"/>
      <c r="L761" s="46"/>
      <c r="M761" s="222"/>
      <c r="N761" s="223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158</v>
      </c>
      <c r="AU761" s="19" t="s">
        <v>84</v>
      </c>
    </row>
    <row r="762" s="2" customFormat="1">
      <c r="A762" s="40"/>
      <c r="B762" s="41"/>
      <c r="C762" s="42"/>
      <c r="D762" s="224" t="s">
        <v>160</v>
      </c>
      <c r="E762" s="42"/>
      <c r="F762" s="225" t="s">
        <v>1238</v>
      </c>
      <c r="G762" s="42"/>
      <c r="H762" s="42"/>
      <c r="I762" s="221"/>
      <c r="J762" s="42"/>
      <c r="K762" s="42"/>
      <c r="L762" s="46"/>
      <c r="M762" s="222"/>
      <c r="N762" s="223"/>
      <c r="O762" s="86"/>
      <c r="P762" s="86"/>
      <c r="Q762" s="86"/>
      <c r="R762" s="86"/>
      <c r="S762" s="86"/>
      <c r="T762" s="87"/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T762" s="19" t="s">
        <v>160</v>
      </c>
      <c r="AU762" s="19" t="s">
        <v>84</v>
      </c>
    </row>
    <row r="763" s="12" customFormat="1" ht="22.8" customHeight="1">
      <c r="A763" s="12"/>
      <c r="B763" s="190"/>
      <c r="C763" s="191"/>
      <c r="D763" s="192" t="s">
        <v>73</v>
      </c>
      <c r="E763" s="204" t="s">
        <v>1239</v>
      </c>
      <c r="F763" s="204" t="s">
        <v>1240</v>
      </c>
      <c r="G763" s="191"/>
      <c r="H763" s="191"/>
      <c r="I763" s="194"/>
      <c r="J763" s="205">
        <f>BK763</f>
        <v>0</v>
      </c>
      <c r="K763" s="191"/>
      <c r="L763" s="196"/>
      <c r="M763" s="197"/>
      <c r="N763" s="198"/>
      <c r="O763" s="198"/>
      <c r="P763" s="199">
        <f>SUM(P764:P793)</f>
        <v>0</v>
      </c>
      <c r="Q763" s="198"/>
      <c r="R763" s="199">
        <f>SUM(R764:R793)</f>
        <v>0.0045639999999999995</v>
      </c>
      <c r="S763" s="198"/>
      <c r="T763" s="200">
        <f>SUM(T764:T793)</f>
        <v>0</v>
      </c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R763" s="201" t="s">
        <v>84</v>
      </c>
      <c r="AT763" s="202" t="s">
        <v>73</v>
      </c>
      <c r="AU763" s="202" t="s">
        <v>82</v>
      </c>
      <c r="AY763" s="201" t="s">
        <v>148</v>
      </c>
      <c r="BK763" s="203">
        <f>SUM(BK764:BK793)</f>
        <v>0</v>
      </c>
    </row>
    <row r="764" s="2" customFormat="1" ht="16.5" customHeight="1">
      <c r="A764" s="40"/>
      <c r="B764" s="41"/>
      <c r="C764" s="206" t="s">
        <v>1241</v>
      </c>
      <c r="D764" s="206" t="s">
        <v>151</v>
      </c>
      <c r="E764" s="207" t="s">
        <v>1242</v>
      </c>
      <c r="F764" s="208" t="s">
        <v>1243</v>
      </c>
      <c r="G764" s="209" t="s">
        <v>175</v>
      </c>
      <c r="H764" s="210">
        <v>11.52</v>
      </c>
      <c r="I764" s="211"/>
      <c r="J764" s="212">
        <f>ROUND(I764*H764,2)</f>
        <v>0</v>
      </c>
      <c r="K764" s="208" t="s">
        <v>155</v>
      </c>
      <c r="L764" s="46"/>
      <c r="M764" s="213" t="s">
        <v>19</v>
      </c>
      <c r="N764" s="214" t="s">
        <v>45</v>
      </c>
      <c r="O764" s="86"/>
      <c r="P764" s="215">
        <f>O764*H764</f>
        <v>0</v>
      </c>
      <c r="Q764" s="215">
        <v>6.9999999999999994E-05</v>
      </c>
      <c r="R764" s="215">
        <f>Q764*H764</f>
        <v>0.00080639999999999987</v>
      </c>
      <c r="S764" s="215">
        <v>0</v>
      </c>
      <c r="T764" s="216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17" t="s">
        <v>271</v>
      </c>
      <c r="AT764" s="217" t="s">
        <v>151</v>
      </c>
      <c r="AU764" s="217" t="s">
        <v>84</v>
      </c>
      <c r="AY764" s="19" t="s">
        <v>148</v>
      </c>
      <c r="BE764" s="218">
        <f>IF(N764="základní",J764,0)</f>
        <v>0</v>
      </c>
      <c r="BF764" s="218">
        <f>IF(N764="snížená",J764,0)</f>
        <v>0</v>
      </c>
      <c r="BG764" s="218">
        <f>IF(N764="zákl. přenesená",J764,0)</f>
        <v>0</v>
      </c>
      <c r="BH764" s="218">
        <f>IF(N764="sníž. přenesená",J764,0)</f>
        <v>0</v>
      </c>
      <c r="BI764" s="218">
        <f>IF(N764="nulová",J764,0)</f>
        <v>0</v>
      </c>
      <c r="BJ764" s="19" t="s">
        <v>82</v>
      </c>
      <c r="BK764" s="218">
        <f>ROUND(I764*H764,2)</f>
        <v>0</v>
      </c>
      <c r="BL764" s="19" t="s">
        <v>271</v>
      </c>
      <c r="BM764" s="217" t="s">
        <v>1244</v>
      </c>
    </row>
    <row r="765" s="2" customFormat="1">
      <c r="A765" s="40"/>
      <c r="B765" s="41"/>
      <c r="C765" s="42"/>
      <c r="D765" s="219" t="s">
        <v>158</v>
      </c>
      <c r="E765" s="42"/>
      <c r="F765" s="220" t="s">
        <v>1245</v>
      </c>
      <c r="G765" s="42"/>
      <c r="H765" s="42"/>
      <c r="I765" s="221"/>
      <c r="J765" s="42"/>
      <c r="K765" s="42"/>
      <c r="L765" s="46"/>
      <c r="M765" s="222"/>
      <c r="N765" s="223"/>
      <c r="O765" s="86"/>
      <c r="P765" s="86"/>
      <c r="Q765" s="86"/>
      <c r="R765" s="86"/>
      <c r="S765" s="86"/>
      <c r="T765" s="87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T765" s="19" t="s">
        <v>158</v>
      </c>
      <c r="AU765" s="19" t="s">
        <v>84</v>
      </c>
    </row>
    <row r="766" s="2" customFormat="1">
      <c r="A766" s="40"/>
      <c r="B766" s="41"/>
      <c r="C766" s="42"/>
      <c r="D766" s="224" t="s">
        <v>160</v>
      </c>
      <c r="E766" s="42"/>
      <c r="F766" s="225" t="s">
        <v>1246</v>
      </c>
      <c r="G766" s="42"/>
      <c r="H766" s="42"/>
      <c r="I766" s="221"/>
      <c r="J766" s="42"/>
      <c r="K766" s="42"/>
      <c r="L766" s="46"/>
      <c r="M766" s="222"/>
      <c r="N766" s="223"/>
      <c r="O766" s="86"/>
      <c r="P766" s="86"/>
      <c r="Q766" s="86"/>
      <c r="R766" s="86"/>
      <c r="S766" s="86"/>
      <c r="T766" s="87"/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T766" s="19" t="s">
        <v>160</v>
      </c>
      <c r="AU766" s="19" t="s">
        <v>84</v>
      </c>
    </row>
    <row r="767" s="2" customFormat="1" ht="16.5" customHeight="1">
      <c r="A767" s="40"/>
      <c r="B767" s="41"/>
      <c r="C767" s="206" t="s">
        <v>1247</v>
      </c>
      <c r="D767" s="206" t="s">
        <v>151</v>
      </c>
      <c r="E767" s="207" t="s">
        <v>1248</v>
      </c>
      <c r="F767" s="208" t="s">
        <v>1249</v>
      </c>
      <c r="G767" s="209" t="s">
        <v>175</v>
      </c>
      <c r="H767" s="210">
        <v>11.52</v>
      </c>
      <c r="I767" s="211"/>
      <c r="J767" s="212">
        <f>ROUND(I767*H767,2)</f>
        <v>0</v>
      </c>
      <c r="K767" s="208" t="s">
        <v>155</v>
      </c>
      <c r="L767" s="46"/>
      <c r="M767" s="213" t="s">
        <v>19</v>
      </c>
      <c r="N767" s="214" t="s">
        <v>45</v>
      </c>
      <c r="O767" s="86"/>
      <c r="P767" s="215">
        <f>O767*H767</f>
        <v>0</v>
      </c>
      <c r="Q767" s="215">
        <v>0</v>
      </c>
      <c r="R767" s="215">
        <f>Q767*H767</f>
        <v>0</v>
      </c>
      <c r="S767" s="215">
        <v>0</v>
      </c>
      <c r="T767" s="216">
        <f>S767*H767</f>
        <v>0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17" t="s">
        <v>271</v>
      </c>
      <c r="AT767" s="217" t="s">
        <v>151</v>
      </c>
      <c r="AU767" s="217" t="s">
        <v>84</v>
      </c>
      <c r="AY767" s="19" t="s">
        <v>148</v>
      </c>
      <c r="BE767" s="218">
        <f>IF(N767="základní",J767,0)</f>
        <v>0</v>
      </c>
      <c r="BF767" s="218">
        <f>IF(N767="snížená",J767,0)</f>
        <v>0</v>
      </c>
      <c r="BG767" s="218">
        <f>IF(N767="zákl. přenesená",J767,0)</f>
        <v>0</v>
      </c>
      <c r="BH767" s="218">
        <f>IF(N767="sníž. přenesená",J767,0)</f>
        <v>0</v>
      </c>
      <c r="BI767" s="218">
        <f>IF(N767="nulová",J767,0)</f>
        <v>0</v>
      </c>
      <c r="BJ767" s="19" t="s">
        <v>82</v>
      </c>
      <c r="BK767" s="218">
        <f>ROUND(I767*H767,2)</f>
        <v>0</v>
      </c>
      <c r="BL767" s="19" t="s">
        <v>271</v>
      </c>
      <c r="BM767" s="217" t="s">
        <v>1250</v>
      </c>
    </row>
    <row r="768" s="2" customFormat="1">
      <c r="A768" s="40"/>
      <c r="B768" s="41"/>
      <c r="C768" s="42"/>
      <c r="D768" s="219" t="s">
        <v>158</v>
      </c>
      <c r="E768" s="42"/>
      <c r="F768" s="220" t="s">
        <v>1251</v>
      </c>
      <c r="G768" s="42"/>
      <c r="H768" s="42"/>
      <c r="I768" s="221"/>
      <c r="J768" s="42"/>
      <c r="K768" s="42"/>
      <c r="L768" s="46"/>
      <c r="M768" s="222"/>
      <c r="N768" s="223"/>
      <c r="O768" s="86"/>
      <c r="P768" s="86"/>
      <c r="Q768" s="86"/>
      <c r="R768" s="86"/>
      <c r="S768" s="86"/>
      <c r="T768" s="87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T768" s="19" t="s">
        <v>158</v>
      </c>
      <c r="AU768" s="19" t="s">
        <v>84</v>
      </c>
    </row>
    <row r="769" s="2" customFormat="1">
      <c r="A769" s="40"/>
      <c r="B769" s="41"/>
      <c r="C769" s="42"/>
      <c r="D769" s="224" t="s">
        <v>160</v>
      </c>
      <c r="E769" s="42"/>
      <c r="F769" s="225" t="s">
        <v>1252</v>
      </c>
      <c r="G769" s="42"/>
      <c r="H769" s="42"/>
      <c r="I769" s="221"/>
      <c r="J769" s="42"/>
      <c r="K769" s="42"/>
      <c r="L769" s="46"/>
      <c r="M769" s="222"/>
      <c r="N769" s="223"/>
      <c r="O769" s="86"/>
      <c r="P769" s="86"/>
      <c r="Q769" s="86"/>
      <c r="R769" s="86"/>
      <c r="S769" s="86"/>
      <c r="T769" s="87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T769" s="19" t="s">
        <v>160</v>
      </c>
      <c r="AU769" s="19" t="s">
        <v>84</v>
      </c>
    </row>
    <row r="770" s="14" customFormat="1">
      <c r="A770" s="14"/>
      <c r="B770" s="236"/>
      <c r="C770" s="237"/>
      <c r="D770" s="219" t="s">
        <v>162</v>
      </c>
      <c r="E770" s="238" t="s">
        <v>19</v>
      </c>
      <c r="F770" s="239" t="s">
        <v>1253</v>
      </c>
      <c r="G770" s="237"/>
      <c r="H770" s="240">
        <v>3.7599999999999998</v>
      </c>
      <c r="I770" s="241"/>
      <c r="J770" s="237"/>
      <c r="K770" s="237"/>
      <c r="L770" s="242"/>
      <c r="M770" s="243"/>
      <c r="N770" s="244"/>
      <c r="O770" s="244"/>
      <c r="P770" s="244"/>
      <c r="Q770" s="244"/>
      <c r="R770" s="244"/>
      <c r="S770" s="244"/>
      <c r="T770" s="245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6" t="s">
        <v>162</v>
      </c>
      <c r="AU770" s="246" t="s">
        <v>84</v>
      </c>
      <c r="AV770" s="14" t="s">
        <v>84</v>
      </c>
      <c r="AW770" s="14" t="s">
        <v>33</v>
      </c>
      <c r="AX770" s="14" t="s">
        <v>74</v>
      </c>
      <c r="AY770" s="246" t="s">
        <v>148</v>
      </c>
    </row>
    <row r="771" s="14" customFormat="1">
      <c r="A771" s="14"/>
      <c r="B771" s="236"/>
      <c r="C771" s="237"/>
      <c r="D771" s="219" t="s">
        <v>162</v>
      </c>
      <c r="E771" s="238" t="s">
        <v>19</v>
      </c>
      <c r="F771" s="239" t="s">
        <v>1254</v>
      </c>
      <c r="G771" s="237"/>
      <c r="H771" s="240">
        <v>1.9199999999999999</v>
      </c>
      <c r="I771" s="241"/>
      <c r="J771" s="237"/>
      <c r="K771" s="237"/>
      <c r="L771" s="242"/>
      <c r="M771" s="243"/>
      <c r="N771" s="244"/>
      <c r="O771" s="244"/>
      <c r="P771" s="244"/>
      <c r="Q771" s="244"/>
      <c r="R771" s="244"/>
      <c r="S771" s="244"/>
      <c r="T771" s="245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6" t="s">
        <v>162</v>
      </c>
      <c r="AU771" s="246" t="s">
        <v>84</v>
      </c>
      <c r="AV771" s="14" t="s">
        <v>84</v>
      </c>
      <c r="AW771" s="14" t="s">
        <v>33</v>
      </c>
      <c r="AX771" s="14" t="s">
        <v>74</v>
      </c>
      <c r="AY771" s="246" t="s">
        <v>148</v>
      </c>
    </row>
    <row r="772" s="14" customFormat="1">
      <c r="A772" s="14"/>
      <c r="B772" s="236"/>
      <c r="C772" s="237"/>
      <c r="D772" s="219" t="s">
        <v>162</v>
      </c>
      <c r="E772" s="238" t="s">
        <v>19</v>
      </c>
      <c r="F772" s="239" t="s">
        <v>1255</v>
      </c>
      <c r="G772" s="237"/>
      <c r="H772" s="240">
        <v>1.9199999999999999</v>
      </c>
      <c r="I772" s="241"/>
      <c r="J772" s="237"/>
      <c r="K772" s="237"/>
      <c r="L772" s="242"/>
      <c r="M772" s="243"/>
      <c r="N772" s="244"/>
      <c r="O772" s="244"/>
      <c r="P772" s="244"/>
      <c r="Q772" s="244"/>
      <c r="R772" s="244"/>
      <c r="S772" s="244"/>
      <c r="T772" s="245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6" t="s">
        <v>162</v>
      </c>
      <c r="AU772" s="246" t="s">
        <v>84</v>
      </c>
      <c r="AV772" s="14" t="s">
        <v>84</v>
      </c>
      <c r="AW772" s="14" t="s">
        <v>33</v>
      </c>
      <c r="AX772" s="14" t="s">
        <v>74</v>
      </c>
      <c r="AY772" s="246" t="s">
        <v>148</v>
      </c>
    </row>
    <row r="773" s="14" customFormat="1">
      <c r="A773" s="14"/>
      <c r="B773" s="236"/>
      <c r="C773" s="237"/>
      <c r="D773" s="219" t="s">
        <v>162</v>
      </c>
      <c r="E773" s="238" t="s">
        <v>19</v>
      </c>
      <c r="F773" s="239" t="s">
        <v>1256</v>
      </c>
      <c r="G773" s="237"/>
      <c r="H773" s="240">
        <v>3.9199999999999999</v>
      </c>
      <c r="I773" s="241"/>
      <c r="J773" s="237"/>
      <c r="K773" s="237"/>
      <c r="L773" s="242"/>
      <c r="M773" s="243"/>
      <c r="N773" s="244"/>
      <c r="O773" s="244"/>
      <c r="P773" s="244"/>
      <c r="Q773" s="244"/>
      <c r="R773" s="244"/>
      <c r="S773" s="244"/>
      <c r="T773" s="245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6" t="s">
        <v>162</v>
      </c>
      <c r="AU773" s="246" t="s">
        <v>84</v>
      </c>
      <c r="AV773" s="14" t="s">
        <v>84</v>
      </c>
      <c r="AW773" s="14" t="s">
        <v>33</v>
      </c>
      <c r="AX773" s="14" t="s">
        <v>74</v>
      </c>
      <c r="AY773" s="246" t="s">
        <v>148</v>
      </c>
    </row>
    <row r="774" s="15" customFormat="1">
      <c r="A774" s="15"/>
      <c r="B774" s="247"/>
      <c r="C774" s="248"/>
      <c r="D774" s="219" t="s">
        <v>162</v>
      </c>
      <c r="E774" s="249" t="s">
        <v>19</v>
      </c>
      <c r="F774" s="250" t="s">
        <v>215</v>
      </c>
      <c r="G774" s="248"/>
      <c r="H774" s="251">
        <v>11.52</v>
      </c>
      <c r="I774" s="252"/>
      <c r="J774" s="248"/>
      <c r="K774" s="248"/>
      <c r="L774" s="253"/>
      <c r="M774" s="254"/>
      <c r="N774" s="255"/>
      <c r="O774" s="255"/>
      <c r="P774" s="255"/>
      <c r="Q774" s="255"/>
      <c r="R774" s="255"/>
      <c r="S774" s="255"/>
      <c r="T774" s="256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57" t="s">
        <v>162</v>
      </c>
      <c r="AU774" s="257" t="s">
        <v>84</v>
      </c>
      <c r="AV774" s="15" t="s">
        <v>156</v>
      </c>
      <c r="AW774" s="15" t="s">
        <v>33</v>
      </c>
      <c r="AX774" s="15" t="s">
        <v>82</v>
      </c>
      <c r="AY774" s="257" t="s">
        <v>148</v>
      </c>
    </row>
    <row r="775" s="2" customFormat="1" ht="16.5" customHeight="1">
      <c r="A775" s="40"/>
      <c r="B775" s="41"/>
      <c r="C775" s="206" t="s">
        <v>1257</v>
      </c>
      <c r="D775" s="206" t="s">
        <v>151</v>
      </c>
      <c r="E775" s="207" t="s">
        <v>1258</v>
      </c>
      <c r="F775" s="208" t="s">
        <v>1259</v>
      </c>
      <c r="G775" s="209" t="s">
        <v>175</v>
      </c>
      <c r="H775" s="210">
        <v>5.8399999999999999</v>
      </c>
      <c r="I775" s="211"/>
      <c r="J775" s="212">
        <f>ROUND(I775*H775,2)</f>
        <v>0</v>
      </c>
      <c r="K775" s="208" t="s">
        <v>155</v>
      </c>
      <c r="L775" s="46"/>
      <c r="M775" s="213" t="s">
        <v>19</v>
      </c>
      <c r="N775" s="214" t="s">
        <v>45</v>
      </c>
      <c r="O775" s="86"/>
      <c r="P775" s="215">
        <f>O775*H775</f>
        <v>0</v>
      </c>
      <c r="Q775" s="215">
        <v>0.00017000000000000001</v>
      </c>
      <c r="R775" s="215">
        <f>Q775*H775</f>
        <v>0.00099280000000000006</v>
      </c>
      <c r="S775" s="215">
        <v>0</v>
      </c>
      <c r="T775" s="216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17" t="s">
        <v>271</v>
      </c>
      <c r="AT775" s="217" t="s">
        <v>151</v>
      </c>
      <c r="AU775" s="217" t="s">
        <v>84</v>
      </c>
      <c r="AY775" s="19" t="s">
        <v>148</v>
      </c>
      <c r="BE775" s="218">
        <f>IF(N775="základní",J775,0)</f>
        <v>0</v>
      </c>
      <c r="BF775" s="218">
        <f>IF(N775="snížená",J775,0)</f>
        <v>0</v>
      </c>
      <c r="BG775" s="218">
        <f>IF(N775="zákl. přenesená",J775,0)</f>
        <v>0</v>
      </c>
      <c r="BH775" s="218">
        <f>IF(N775="sníž. přenesená",J775,0)</f>
        <v>0</v>
      </c>
      <c r="BI775" s="218">
        <f>IF(N775="nulová",J775,0)</f>
        <v>0</v>
      </c>
      <c r="BJ775" s="19" t="s">
        <v>82</v>
      </c>
      <c r="BK775" s="218">
        <f>ROUND(I775*H775,2)</f>
        <v>0</v>
      </c>
      <c r="BL775" s="19" t="s">
        <v>271</v>
      </c>
      <c r="BM775" s="217" t="s">
        <v>1260</v>
      </c>
    </row>
    <row r="776" s="2" customFormat="1">
      <c r="A776" s="40"/>
      <c r="B776" s="41"/>
      <c r="C776" s="42"/>
      <c r="D776" s="219" t="s">
        <v>158</v>
      </c>
      <c r="E776" s="42"/>
      <c r="F776" s="220" t="s">
        <v>1261</v>
      </c>
      <c r="G776" s="42"/>
      <c r="H776" s="42"/>
      <c r="I776" s="221"/>
      <c r="J776" s="42"/>
      <c r="K776" s="42"/>
      <c r="L776" s="46"/>
      <c r="M776" s="222"/>
      <c r="N776" s="223"/>
      <c r="O776" s="86"/>
      <c r="P776" s="86"/>
      <c r="Q776" s="86"/>
      <c r="R776" s="86"/>
      <c r="S776" s="86"/>
      <c r="T776" s="87"/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T776" s="19" t="s">
        <v>158</v>
      </c>
      <c r="AU776" s="19" t="s">
        <v>84</v>
      </c>
    </row>
    <row r="777" s="2" customFormat="1">
      <c r="A777" s="40"/>
      <c r="B777" s="41"/>
      <c r="C777" s="42"/>
      <c r="D777" s="224" t="s">
        <v>160</v>
      </c>
      <c r="E777" s="42"/>
      <c r="F777" s="225" t="s">
        <v>1262</v>
      </c>
      <c r="G777" s="42"/>
      <c r="H777" s="42"/>
      <c r="I777" s="221"/>
      <c r="J777" s="42"/>
      <c r="K777" s="42"/>
      <c r="L777" s="46"/>
      <c r="M777" s="222"/>
      <c r="N777" s="223"/>
      <c r="O777" s="86"/>
      <c r="P777" s="86"/>
      <c r="Q777" s="86"/>
      <c r="R777" s="86"/>
      <c r="S777" s="86"/>
      <c r="T777" s="87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T777" s="19" t="s">
        <v>160</v>
      </c>
      <c r="AU777" s="19" t="s">
        <v>84</v>
      </c>
    </row>
    <row r="778" s="14" customFormat="1">
      <c r="A778" s="14"/>
      <c r="B778" s="236"/>
      <c r="C778" s="237"/>
      <c r="D778" s="219" t="s">
        <v>162</v>
      </c>
      <c r="E778" s="238" t="s">
        <v>19</v>
      </c>
      <c r="F778" s="239" t="s">
        <v>1255</v>
      </c>
      <c r="G778" s="237"/>
      <c r="H778" s="240">
        <v>1.9199999999999999</v>
      </c>
      <c r="I778" s="241"/>
      <c r="J778" s="237"/>
      <c r="K778" s="237"/>
      <c r="L778" s="242"/>
      <c r="M778" s="243"/>
      <c r="N778" s="244"/>
      <c r="O778" s="244"/>
      <c r="P778" s="244"/>
      <c r="Q778" s="244"/>
      <c r="R778" s="244"/>
      <c r="S778" s="244"/>
      <c r="T778" s="245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6" t="s">
        <v>162</v>
      </c>
      <c r="AU778" s="246" t="s">
        <v>84</v>
      </c>
      <c r="AV778" s="14" t="s">
        <v>84</v>
      </c>
      <c r="AW778" s="14" t="s">
        <v>33</v>
      </c>
      <c r="AX778" s="14" t="s">
        <v>74</v>
      </c>
      <c r="AY778" s="246" t="s">
        <v>148</v>
      </c>
    </row>
    <row r="779" s="14" customFormat="1">
      <c r="A779" s="14"/>
      <c r="B779" s="236"/>
      <c r="C779" s="237"/>
      <c r="D779" s="219" t="s">
        <v>162</v>
      </c>
      <c r="E779" s="238" t="s">
        <v>19</v>
      </c>
      <c r="F779" s="239" t="s">
        <v>1256</v>
      </c>
      <c r="G779" s="237"/>
      <c r="H779" s="240">
        <v>3.9199999999999999</v>
      </c>
      <c r="I779" s="241"/>
      <c r="J779" s="237"/>
      <c r="K779" s="237"/>
      <c r="L779" s="242"/>
      <c r="M779" s="243"/>
      <c r="N779" s="244"/>
      <c r="O779" s="244"/>
      <c r="P779" s="244"/>
      <c r="Q779" s="244"/>
      <c r="R779" s="244"/>
      <c r="S779" s="244"/>
      <c r="T779" s="245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6" t="s">
        <v>162</v>
      </c>
      <c r="AU779" s="246" t="s">
        <v>84</v>
      </c>
      <c r="AV779" s="14" t="s">
        <v>84</v>
      </c>
      <c r="AW779" s="14" t="s">
        <v>33</v>
      </c>
      <c r="AX779" s="14" t="s">
        <v>74</v>
      </c>
      <c r="AY779" s="246" t="s">
        <v>148</v>
      </c>
    </row>
    <row r="780" s="15" customFormat="1">
      <c r="A780" s="15"/>
      <c r="B780" s="247"/>
      <c r="C780" s="248"/>
      <c r="D780" s="219" t="s">
        <v>162</v>
      </c>
      <c r="E780" s="249" t="s">
        <v>19</v>
      </c>
      <c r="F780" s="250" t="s">
        <v>215</v>
      </c>
      <c r="G780" s="248"/>
      <c r="H780" s="251">
        <v>5.8399999999999999</v>
      </c>
      <c r="I780" s="252"/>
      <c r="J780" s="248"/>
      <c r="K780" s="248"/>
      <c r="L780" s="253"/>
      <c r="M780" s="254"/>
      <c r="N780" s="255"/>
      <c r="O780" s="255"/>
      <c r="P780" s="255"/>
      <c r="Q780" s="255"/>
      <c r="R780" s="255"/>
      <c r="S780" s="255"/>
      <c r="T780" s="256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57" t="s">
        <v>162</v>
      </c>
      <c r="AU780" s="257" t="s">
        <v>84</v>
      </c>
      <c r="AV780" s="15" t="s">
        <v>156</v>
      </c>
      <c r="AW780" s="15" t="s">
        <v>33</v>
      </c>
      <c r="AX780" s="15" t="s">
        <v>82</v>
      </c>
      <c r="AY780" s="257" t="s">
        <v>148</v>
      </c>
    </row>
    <row r="781" s="2" customFormat="1" ht="16.5" customHeight="1">
      <c r="A781" s="40"/>
      <c r="B781" s="41"/>
      <c r="C781" s="206" t="s">
        <v>1263</v>
      </c>
      <c r="D781" s="206" t="s">
        <v>151</v>
      </c>
      <c r="E781" s="207" t="s">
        <v>1264</v>
      </c>
      <c r="F781" s="208" t="s">
        <v>1265</v>
      </c>
      <c r="G781" s="209" t="s">
        <v>175</v>
      </c>
      <c r="H781" s="210">
        <v>11.52</v>
      </c>
      <c r="I781" s="211"/>
      <c r="J781" s="212">
        <f>ROUND(I781*H781,2)</f>
        <v>0</v>
      </c>
      <c r="K781" s="208" t="s">
        <v>155</v>
      </c>
      <c r="L781" s="46"/>
      <c r="M781" s="213" t="s">
        <v>19</v>
      </c>
      <c r="N781" s="214" t="s">
        <v>45</v>
      </c>
      <c r="O781" s="86"/>
      <c r="P781" s="215">
        <f>O781*H781</f>
        <v>0</v>
      </c>
      <c r="Q781" s="215">
        <v>0.00012</v>
      </c>
      <c r="R781" s="215">
        <f>Q781*H781</f>
        <v>0.0013824</v>
      </c>
      <c r="S781" s="215">
        <v>0</v>
      </c>
      <c r="T781" s="216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17" t="s">
        <v>271</v>
      </c>
      <c r="AT781" s="217" t="s">
        <v>151</v>
      </c>
      <c r="AU781" s="217" t="s">
        <v>84</v>
      </c>
      <c r="AY781" s="19" t="s">
        <v>148</v>
      </c>
      <c r="BE781" s="218">
        <f>IF(N781="základní",J781,0)</f>
        <v>0</v>
      </c>
      <c r="BF781" s="218">
        <f>IF(N781="snížená",J781,0)</f>
        <v>0</v>
      </c>
      <c r="BG781" s="218">
        <f>IF(N781="zákl. přenesená",J781,0)</f>
        <v>0</v>
      </c>
      <c r="BH781" s="218">
        <f>IF(N781="sníž. přenesená",J781,0)</f>
        <v>0</v>
      </c>
      <c r="BI781" s="218">
        <f>IF(N781="nulová",J781,0)</f>
        <v>0</v>
      </c>
      <c r="BJ781" s="19" t="s">
        <v>82</v>
      </c>
      <c r="BK781" s="218">
        <f>ROUND(I781*H781,2)</f>
        <v>0</v>
      </c>
      <c r="BL781" s="19" t="s">
        <v>271</v>
      </c>
      <c r="BM781" s="217" t="s">
        <v>1266</v>
      </c>
    </row>
    <row r="782" s="2" customFormat="1">
      <c r="A782" s="40"/>
      <c r="B782" s="41"/>
      <c r="C782" s="42"/>
      <c r="D782" s="219" t="s">
        <v>158</v>
      </c>
      <c r="E782" s="42"/>
      <c r="F782" s="220" t="s">
        <v>1267</v>
      </c>
      <c r="G782" s="42"/>
      <c r="H782" s="42"/>
      <c r="I782" s="221"/>
      <c r="J782" s="42"/>
      <c r="K782" s="42"/>
      <c r="L782" s="46"/>
      <c r="M782" s="222"/>
      <c r="N782" s="223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9" t="s">
        <v>158</v>
      </c>
      <c r="AU782" s="19" t="s">
        <v>84</v>
      </c>
    </row>
    <row r="783" s="2" customFormat="1">
      <c r="A783" s="40"/>
      <c r="B783" s="41"/>
      <c r="C783" s="42"/>
      <c r="D783" s="224" t="s">
        <v>160</v>
      </c>
      <c r="E783" s="42"/>
      <c r="F783" s="225" t="s">
        <v>1268</v>
      </c>
      <c r="G783" s="42"/>
      <c r="H783" s="42"/>
      <c r="I783" s="221"/>
      <c r="J783" s="42"/>
      <c r="K783" s="42"/>
      <c r="L783" s="46"/>
      <c r="M783" s="222"/>
      <c r="N783" s="223"/>
      <c r="O783" s="86"/>
      <c r="P783" s="86"/>
      <c r="Q783" s="86"/>
      <c r="R783" s="86"/>
      <c r="S783" s="86"/>
      <c r="T783" s="87"/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T783" s="19" t="s">
        <v>160</v>
      </c>
      <c r="AU783" s="19" t="s">
        <v>84</v>
      </c>
    </row>
    <row r="784" s="14" customFormat="1">
      <c r="A784" s="14"/>
      <c r="B784" s="236"/>
      <c r="C784" s="237"/>
      <c r="D784" s="219" t="s">
        <v>162</v>
      </c>
      <c r="E784" s="238" t="s">
        <v>19</v>
      </c>
      <c r="F784" s="239" t="s">
        <v>1253</v>
      </c>
      <c r="G784" s="237"/>
      <c r="H784" s="240">
        <v>3.7599999999999998</v>
      </c>
      <c r="I784" s="241"/>
      <c r="J784" s="237"/>
      <c r="K784" s="237"/>
      <c r="L784" s="242"/>
      <c r="M784" s="243"/>
      <c r="N784" s="244"/>
      <c r="O784" s="244"/>
      <c r="P784" s="244"/>
      <c r="Q784" s="244"/>
      <c r="R784" s="244"/>
      <c r="S784" s="244"/>
      <c r="T784" s="245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6" t="s">
        <v>162</v>
      </c>
      <c r="AU784" s="246" t="s">
        <v>84</v>
      </c>
      <c r="AV784" s="14" t="s">
        <v>84</v>
      </c>
      <c r="AW784" s="14" t="s">
        <v>33</v>
      </c>
      <c r="AX784" s="14" t="s">
        <v>74</v>
      </c>
      <c r="AY784" s="246" t="s">
        <v>148</v>
      </c>
    </row>
    <row r="785" s="14" customFormat="1">
      <c r="A785" s="14"/>
      <c r="B785" s="236"/>
      <c r="C785" s="237"/>
      <c r="D785" s="219" t="s">
        <v>162</v>
      </c>
      <c r="E785" s="238" t="s">
        <v>19</v>
      </c>
      <c r="F785" s="239" t="s">
        <v>1254</v>
      </c>
      <c r="G785" s="237"/>
      <c r="H785" s="240">
        <v>1.9199999999999999</v>
      </c>
      <c r="I785" s="241"/>
      <c r="J785" s="237"/>
      <c r="K785" s="237"/>
      <c r="L785" s="242"/>
      <c r="M785" s="243"/>
      <c r="N785" s="244"/>
      <c r="O785" s="244"/>
      <c r="P785" s="244"/>
      <c r="Q785" s="244"/>
      <c r="R785" s="244"/>
      <c r="S785" s="244"/>
      <c r="T785" s="245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6" t="s">
        <v>162</v>
      </c>
      <c r="AU785" s="246" t="s">
        <v>84</v>
      </c>
      <c r="AV785" s="14" t="s">
        <v>84</v>
      </c>
      <c r="AW785" s="14" t="s">
        <v>33</v>
      </c>
      <c r="AX785" s="14" t="s">
        <v>74</v>
      </c>
      <c r="AY785" s="246" t="s">
        <v>148</v>
      </c>
    </row>
    <row r="786" s="14" customFormat="1">
      <c r="A786" s="14"/>
      <c r="B786" s="236"/>
      <c r="C786" s="237"/>
      <c r="D786" s="219" t="s">
        <v>162</v>
      </c>
      <c r="E786" s="238" t="s">
        <v>19</v>
      </c>
      <c r="F786" s="239" t="s">
        <v>1255</v>
      </c>
      <c r="G786" s="237"/>
      <c r="H786" s="240">
        <v>1.9199999999999999</v>
      </c>
      <c r="I786" s="241"/>
      <c r="J786" s="237"/>
      <c r="K786" s="237"/>
      <c r="L786" s="242"/>
      <c r="M786" s="243"/>
      <c r="N786" s="244"/>
      <c r="O786" s="244"/>
      <c r="P786" s="244"/>
      <c r="Q786" s="244"/>
      <c r="R786" s="244"/>
      <c r="S786" s="244"/>
      <c r="T786" s="245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6" t="s">
        <v>162</v>
      </c>
      <c r="AU786" s="246" t="s">
        <v>84</v>
      </c>
      <c r="AV786" s="14" t="s">
        <v>84</v>
      </c>
      <c r="AW786" s="14" t="s">
        <v>33</v>
      </c>
      <c r="AX786" s="14" t="s">
        <v>74</v>
      </c>
      <c r="AY786" s="246" t="s">
        <v>148</v>
      </c>
    </row>
    <row r="787" s="14" customFormat="1">
      <c r="A787" s="14"/>
      <c r="B787" s="236"/>
      <c r="C787" s="237"/>
      <c r="D787" s="219" t="s">
        <v>162</v>
      </c>
      <c r="E787" s="238" t="s">
        <v>19</v>
      </c>
      <c r="F787" s="239" t="s">
        <v>1256</v>
      </c>
      <c r="G787" s="237"/>
      <c r="H787" s="240">
        <v>3.9199999999999999</v>
      </c>
      <c r="I787" s="241"/>
      <c r="J787" s="237"/>
      <c r="K787" s="237"/>
      <c r="L787" s="242"/>
      <c r="M787" s="243"/>
      <c r="N787" s="244"/>
      <c r="O787" s="244"/>
      <c r="P787" s="244"/>
      <c r="Q787" s="244"/>
      <c r="R787" s="244"/>
      <c r="S787" s="244"/>
      <c r="T787" s="245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6" t="s">
        <v>162</v>
      </c>
      <c r="AU787" s="246" t="s">
        <v>84</v>
      </c>
      <c r="AV787" s="14" t="s">
        <v>84</v>
      </c>
      <c r="AW787" s="14" t="s">
        <v>33</v>
      </c>
      <c r="AX787" s="14" t="s">
        <v>74</v>
      </c>
      <c r="AY787" s="246" t="s">
        <v>148</v>
      </c>
    </row>
    <row r="788" s="15" customFormat="1">
      <c r="A788" s="15"/>
      <c r="B788" s="247"/>
      <c r="C788" s="248"/>
      <c r="D788" s="219" t="s">
        <v>162</v>
      </c>
      <c r="E788" s="249" t="s">
        <v>19</v>
      </c>
      <c r="F788" s="250" t="s">
        <v>215</v>
      </c>
      <c r="G788" s="248"/>
      <c r="H788" s="251">
        <v>11.52</v>
      </c>
      <c r="I788" s="252"/>
      <c r="J788" s="248"/>
      <c r="K788" s="248"/>
      <c r="L788" s="253"/>
      <c r="M788" s="254"/>
      <c r="N788" s="255"/>
      <c r="O788" s="255"/>
      <c r="P788" s="255"/>
      <c r="Q788" s="255"/>
      <c r="R788" s="255"/>
      <c r="S788" s="255"/>
      <c r="T788" s="256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57" t="s">
        <v>162</v>
      </c>
      <c r="AU788" s="257" t="s">
        <v>84</v>
      </c>
      <c r="AV788" s="15" t="s">
        <v>156</v>
      </c>
      <c r="AW788" s="15" t="s">
        <v>33</v>
      </c>
      <c r="AX788" s="15" t="s">
        <v>82</v>
      </c>
      <c r="AY788" s="257" t="s">
        <v>148</v>
      </c>
    </row>
    <row r="789" s="2" customFormat="1" ht="16.5" customHeight="1">
      <c r="A789" s="40"/>
      <c r="B789" s="41"/>
      <c r="C789" s="206" t="s">
        <v>1269</v>
      </c>
      <c r="D789" s="206" t="s">
        <v>151</v>
      </c>
      <c r="E789" s="207" t="s">
        <v>1270</v>
      </c>
      <c r="F789" s="208" t="s">
        <v>1271</v>
      </c>
      <c r="G789" s="209" t="s">
        <v>175</v>
      </c>
      <c r="H789" s="210">
        <v>11.52</v>
      </c>
      <c r="I789" s="211"/>
      <c r="J789" s="212">
        <f>ROUND(I789*H789,2)</f>
        <v>0</v>
      </c>
      <c r="K789" s="208" t="s">
        <v>155</v>
      </c>
      <c r="L789" s="46"/>
      <c r="M789" s="213" t="s">
        <v>19</v>
      </c>
      <c r="N789" s="214" t="s">
        <v>45</v>
      </c>
      <c r="O789" s="86"/>
      <c r="P789" s="215">
        <f>O789*H789</f>
        <v>0</v>
      </c>
      <c r="Q789" s="215">
        <v>0.00012</v>
      </c>
      <c r="R789" s="215">
        <f>Q789*H789</f>
        <v>0.0013824</v>
      </c>
      <c r="S789" s="215">
        <v>0</v>
      </c>
      <c r="T789" s="216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17" t="s">
        <v>271</v>
      </c>
      <c r="AT789" s="217" t="s">
        <v>151</v>
      </c>
      <c r="AU789" s="217" t="s">
        <v>84</v>
      </c>
      <c r="AY789" s="19" t="s">
        <v>148</v>
      </c>
      <c r="BE789" s="218">
        <f>IF(N789="základní",J789,0)</f>
        <v>0</v>
      </c>
      <c r="BF789" s="218">
        <f>IF(N789="snížená",J789,0)</f>
        <v>0</v>
      </c>
      <c r="BG789" s="218">
        <f>IF(N789="zákl. přenesená",J789,0)</f>
        <v>0</v>
      </c>
      <c r="BH789" s="218">
        <f>IF(N789="sníž. přenesená",J789,0)</f>
        <v>0</v>
      </c>
      <c r="BI789" s="218">
        <f>IF(N789="nulová",J789,0)</f>
        <v>0</v>
      </c>
      <c r="BJ789" s="19" t="s">
        <v>82</v>
      </c>
      <c r="BK789" s="218">
        <f>ROUND(I789*H789,2)</f>
        <v>0</v>
      </c>
      <c r="BL789" s="19" t="s">
        <v>271</v>
      </c>
      <c r="BM789" s="217" t="s">
        <v>1272</v>
      </c>
    </row>
    <row r="790" s="2" customFormat="1">
      <c r="A790" s="40"/>
      <c r="B790" s="41"/>
      <c r="C790" s="42"/>
      <c r="D790" s="219" t="s">
        <v>158</v>
      </c>
      <c r="E790" s="42"/>
      <c r="F790" s="220" t="s">
        <v>1273</v>
      </c>
      <c r="G790" s="42"/>
      <c r="H790" s="42"/>
      <c r="I790" s="221"/>
      <c r="J790" s="42"/>
      <c r="K790" s="42"/>
      <c r="L790" s="46"/>
      <c r="M790" s="222"/>
      <c r="N790" s="223"/>
      <c r="O790" s="86"/>
      <c r="P790" s="86"/>
      <c r="Q790" s="86"/>
      <c r="R790" s="86"/>
      <c r="S790" s="86"/>
      <c r="T790" s="87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T790" s="19" t="s">
        <v>158</v>
      </c>
      <c r="AU790" s="19" t="s">
        <v>84</v>
      </c>
    </row>
    <row r="791" s="2" customFormat="1">
      <c r="A791" s="40"/>
      <c r="B791" s="41"/>
      <c r="C791" s="42"/>
      <c r="D791" s="224" t="s">
        <v>160</v>
      </c>
      <c r="E791" s="42"/>
      <c r="F791" s="225" t="s">
        <v>1274</v>
      </c>
      <c r="G791" s="42"/>
      <c r="H791" s="42"/>
      <c r="I791" s="221"/>
      <c r="J791" s="42"/>
      <c r="K791" s="42"/>
      <c r="L791" s="46"/>
      <c r="M791" s="222"/>
      <c r="N791" s="223"/>
      <c r="O791" s="86"/>
      <c r="P791" s="86"/>
      <c r="Q791" s="86"/>
      <c r="R791" s="86"/>
      <c r="S791" s="86"/>
      <c r="T791" s="87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T791" s="19" t="s">
        <v>160</v>
      </c>
      <c r="AU791" s="19" t="s">
        <v>84</v>
      </c>
    </row>
    <row r="792" s="2" customFormat="1" ht="16.5" customHeight="1">
      <c r="A792" s="40"/>
      <c r="B792" s="41"/>
      <c r="C792" s="206" t="s">
        <v>1275</v>
      </c>
      <c r="D792" s="206" t="s">
        <v>151</v>
      </c>
      <c r="E792" s="207" t="s">
        <v>1276</v>
      </c>
      <c r="F792" s="208" t="s">
        <v>1277</v>
      </c>
      <c r="G792" s="209" t="s">
        <v>1278</v>
      </c>
      <c r="H792" s="210">
        <v>1</v>
      </c>
      <c r="I792" s="211"/>
      <c r="J792" s="212">
        <f>ROUND(I792*H792,2)</f>
        <v>0</v>
      </c>
      <c r="K792" s="208" t="s">
        <v>19</v>
      </c>
      <c r="L792" s="46"/>
      <c r="M792" s="213" t="s">
        <v>19</v>
      </c>
      <c r="N792" s="214" t="s">
        <v>45</v>
      </c>
      <c r="O792" s="86"/>
      <c r="P792" s="215">
        <f>O792*H792</f>
        <v>0</v>
      </c>
      <c r="Q792" s="215">
        <v>0</v>
      </c>
      <c r="R792" s="215">
        <f>Q792*H792</f>
        <v>0</v>
      </c>
      <c r="S792" s="215">
        <v>0</v>
      </c>
      <c r="T792" s="216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17" t="s">
        <v>271</v>
      </c>
      <c r="AT792" s="217" t="s">
        <v>151</v>
      </c>
      <c r="AU792" s="217" t="s">
        <v>84</v>
      </c>
      <c r="AY792" s="19" t="s">
        <v>148</v>
      </c>
      <c r="BE792" s="218">
        <f>IF(N792="základní",J792,0)</f>
        <v>0</v>
      </c>
      <c r="BF792" s="218">
        <f>IF(N792="snížená",J792,0)</f>
        <v>0</v>
      </c>
      <c r="BG792" s="218">
        <f>IF(N792="zákl. přenesená",J792,0)</f>
        <v>0</v>
      </c>
      <c r="BH792" s="218">
        <f>IF(N792="sníž. přenesená",J792,0)</f>
        <v>0</v>
      </c>
      <c r="BI792" s="218">
        <f>IF(N792="nulová",J792,0)</f>
        <v>0</v>
      </c>
      <c r="BJ792" s="19" t="s">
        <v>82</v>
      </c>
      <c r="BK792" s="218">
        <f>ROUND(I792*H792,2)</f>
        <v>0</v>
      </c>
      <c r="BL792" s="19" t="s">
        <v>271</v>
      </c>
      <c r="BM792" s="217" t="s">
        <v>1279</v>
      </c>
    </row>
    <row r="793" s="2" customFormat="1">
      <c r="A793" s="40"/>
      <c r="B793" s="41"/>
      <c r="C793" s="42"/>
      <c r="D793" s="219" t="s">
        <v>158</v>
      </c>
      <c r="E793" s="42"/>
      <c r="F793" s="220" t="s">
        <v>1277</v>
      </c>
      <c r="G793" s="42"/>
      <c r="H793" s="42"/>
      <c r="I793" s="221"/>
      <c r="J793" s="42"/>
      <c r="K793" s="42"/>
      <c r="L793" s="46"/>
      <c r="M793" s="222"/>
      <c r="N793" s="223"/>
      <c r="O793" s="86"/>
      <c r="P793" s="86"/>
      <c r="Q793" s="86"/>
      <c r="R793" s="86"/>
      <c r="S793" s="86"/>
      <c r="T793" s="87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T793" s="19" t="s">
        <v>158</v>
      </c>
      <c r="AU793" s="19" t="s">
        <v>84</v>
      </c>
    </row>
    <row r="794" s="12" customFormat="1" ht="22.8" customHeight="1">
      <c r="A794" s="12"/>
      <c r="B794" s="190"/>
      <c r="C794" s="191"/>
      <c r="D794" s="192" t="s">
        <v>73</v>
      </c>
      <c r="E794" s="204" t="s">
        <v>1280</v>
      </c>
      <c r="F794" s="204" t="s">
        <v>1281</v>
      </c>
      <c r="G794" s="191"/>
      <c r="H794" s="191"/>
      <c r="I794" s="194"/>
      <c r="J794" s="205">
        <f>BK794</f>
        <v>0</v>
      </c>
      <c r="K794" s="191"/>
      <c r="L794" s="196"/>
      <c r="M794" s="197"/>
      <c r="N794" s="198"/>
      <c r="O794" s="198"/>
      <c r="P794" s="199">
        <f>SUM(P795:P819)</f>
        <v>0</v>
      </c>
      <c r="Q794" s="198"/>
      <c r="R794" s="199">
        <f>SUM(R795:R819)</f>
        <v>0.096422279999999999</v>
      </c>
      <c r="S794" s="198"/>
      <c r="T794" s="200">
        <f>SUM(T795:T819)</f>
        <v>0.021083399999999999</v>
      </c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R794" s="201" t="s">
        <v>84</v>
      </c>
      <c r="AT794" s="202" t="s">
        <v>73</v>
      </c>
      <c r="AU794" s="202" t="s">
        <v>82</v>
      </c>
      <c r="AY794" s="201" t="s">
        <v>148</v>
      </c>
      <c r="BK794" s="203">
        <f>SUM(BK795:BK819)</f>
        <v>0</v>
      </c>
    </row>
    <row r="795" s="2" customFormat="1" ht="16.5" customHeight="1">
      <c r="A795" s="40"/>
      <c r="B795" s="41"/>
      <c r="C795" s="206" t="s">
        <v>1282</v>
      </c>
      <c r="D795" s="206" t="s">
        <v>151</v>
      </c>
      <c r="E795" s="207" t="s">
        <v>1283</v>
      </c>
      <c r="F795" s="208" t="s">
        <v>1284</v>
      </c>
      <c r="G795" s="209" t="s">
        <v>175</v>
      </c>
      <c r="H795" s="210">
        <v>140.55600000000001</v>
      </c>
      <c r="I795" s="211"/>
      <c r="J795" s="212">
        <f>ROUND(I795*H795,2)</f>
        <v>0</v>
      </c>
      <c r="K795" s="208" t="s">
        <v>155</v>
      </c>
      <c r="L795" s="46"/>
      <c r="M795" s="213" t="s">
        <v>19</v>
      </c>
      <c r="N795" s="214" t="s">
        <v>45</v>
      </c>
      <c r="O795" s="86"/>
      <c r="P795" s="215">
        <f>O795*H795</f>
        <v>0</v>
      </c>
      <c r="Q795" s="215">
        <v>0</v>
      </c>
      <c r="R795" s="215">
        <f>Q795*H795</f>
        <v>0</v>
      </c>
      <c r="S795" s="215">
        <v>0</v>
      </c>
      <c r="T795" s="216">
        <f>S795*H795</f>
        <v>0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17" t="s">
        <v>271</v>
      </c>
      <c r="AT795" s="217" t="s">
        <v>151</v>
      </c>
      <c r="AU795" s="217" t="s">
        <v>84</v>
      </c>
      <c r="AY795" s="19" t="s">
        <v>148</v>
      </c>
      <c r="BE795" s="218">
        <f>IF(N795="základní",J795,0)</f>
        <v>0</v>
      </c>
      <c r="BF795" s="218">
        <f>IF(N795="snížená",J795,0)</f>
        <v>0</v>
      </c>
      <c r="BG795" s="218">
        <f>IF(N795="zákl. přenesená",J795,0)</f>
        <v>0</v>
      </c>
      <c r="BH795" s="218">
        <f>IF(N795="sníž. přenesená",J795,0)</f>
        <v>0</v>
      </c>
      <c r="BI795" s="218">
        <f>IF(N795="nulová",J795,0)</f>
        <v>0</v>
      </c>
      <c r="BJ795" s="19" t="s">
        <v>82</v>
      </c>
      <c r="BK795" s="218">
        <f>ROUND(I795*H795,2)</f>
        <v>0</v>
      </c>
      <c r="BL795" s="19" t="s">
        <v>271</v>
      </c>
      <c r="BM795" s="217" t="s">
        <v>1285</v>
      </c>
    </row>
    <row r="796" s="2" customFormat="1">
      <c r="A796" s="40"/>
      <c r="B796" s="41"/>
      <c r="C796" s="42"/>
      <c r="D796" s="219" t="s">
        <v>158</v>
      </c>
      <c r="E796" s="42"/>
      <c r="F796" s="220" t="s">
        <v>1286</v>
      </c>
      <c r="G796" s="42"/>
      <c r="H796" s="42"/>
      <c r="I796" s="221"/>
      <c r="J796" s="42"/>
      <c r="K796" s="42"/>
      <c r="L796" s="46"/>
      <c r="M796" s="222"/>
      <c r="N796" s="223"/>
      <c r="O796" s="86"/>
      <c r="P796" s="86"/>
      <c r="Q796" s="86"/>
      <c r="R796" s="86"/>
      <c r="S796" s="86"/>
      <c r="T796" s="87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T796" s="19" t="s">
        <v>158</v>
      </c>
      <c r="AU796" s="19" t="s">
        <v>84</v>
      </c>
    </row>
    <row r="797" s="2" customFormat="1">
      <c r="A797" s="40"/>
      <c r="B797" s="41"/>
      <c r="C797" s="42"/>
      <c r="D797" s="224" t="s">
        <v>160</v>
      </c>
      <c r="E797" s="42"/>
      <c r="F797" s="225" t="s">
        <v>1287</v>
      </c>
      <c r="G797" s="42"/>
      <c r="H797" s="42"/>
      <c r="I797" s="221"/>
      <c r="J797" s="42"/>
      <c r="K797" s="42"/>
      <c r="L797" s="46"/>
      <c r="M797" s="222"/>
      <c r="N797" s="223"/>
      <c r="O797" s="86"/>
      <c r="P797" s="86"/>
      <c r="Q797" s="86"/>
      <c r="R797" s="86"/>
      <c r="S797" s="86"/>
      <c r="T797" s="87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T797" s="19" t="s">
        <v>160</v>
      </c>
      <c r="AU797" s="19" t="s">
        <v>84</v>
      </c>
    </row>
    <row r="798" s="14" customFormat="1">
      <c r="A798" s="14"/>
      <c r="B798" s="236"/>
      <c r="C798" s="237"/>
      <c r="D798" s="219" t="s">
        <v>162</v>
      </c>
      <c r="E798" s="238" t="s">
        <v>19</v>
      </c>
      <c r="F798" s="239" t="s">
        <v>1288</v>
      </c>
      <c r="G798" s="237"/>
      <c r="H798" s="240">
        <v>140.55600000000001</v>
      </c>
      <c r="I798" s="241"/>
      <c r="J798" s="237"/>
      <c r="K798" s="237"/>
      <c r="L798" s="242"/>
      <c r="M798" s="243"/>
      <c r="N798" s="244"/>
      <c r="O798" s="244"/>
      <c r="P798" s="244"/>
      <c r="Q798" s="244"/>
      <c r="R798" s="244"/>
      <c r="S798" s="244"/>
      <c r="T798" s="245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6" t="s">
        <v>162</v>
      </c>
      <c r="AU798" s="246" t="s">
        <v>84</v>
      </c>
      <c r="AV798" s="14" t="s">
        <v>84</v>
      </c>
      <c r="AW798" s="14" t="s">
        <v>33</v>
      </c>
      <c r="AX798" s="14" t="s">
        <v>82</v>
      </c>
      <c r="AY798" s="246" t="s">
        <v>148</v>
      </c>
    </row>
    <row r="799" s="2" customFormat="1" ht="16.5" customHeight="1">
      <c r="A799" s="40"/>
      <c r="B799" s="41"/>
      <c r="C799" s="206" t="s">
        <v>1289</v>
      </c>
      <c r="D799" s="206" t="s">
        <v>151</v>
      </c>
      <c r="E799" s="207" t="s">
        <v>1290</v>
      </c>
      <c r="F799" s="208" t="s">
        <v>1291</v>
      </c>
      <c r="G799" s="209" t="s">
        <v>175</v>
      </c>
      <c r="H799" s="210">
        <v>140.55600000000001</v>
      </c>
      <c r="I799" s="211"/>
      <c r="J799" s="212">
        <f>ROUND(I799*H799,2)</f>
        <v>0</v>
      </c>
      <c r="K799" s="208" t="s">
        <v>155</v>
      </c>
      <c r="L799" s="46"/>
      <c r="M799" s="213" t="s">
        <v>19</v>
      </c>
      <c r="N799" s="214" t="s">
        <v>45</v>
      </c>
      <c r="O799" s="86"/>
      <c r="P799" s="215">
        <f>O799*H799</f>
        <v>0</v>
      </c>
      <c r="Q799" s="215">
        <v>0</v>
      </c>
      <c r="R799" s="215">
        <f>Q799*H799</f>
        <v>0</v>
      </c>
      <c r="S799" s="215">
        <v>0.00014999999999999999</v>
      </c>
      <c r="T799" s="216">
        <f>S799*H799</f>
        <v>0.021083399999999999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17" t="s">
        <v>271</v>
      </c>
      <c r="AT799" s="217" t="s">
        <v>151</v>
      </c>
      <c r="AU799" s="217" t="s">
        <v>84</v>
      </c>
      <c r="AY799" s="19" t="s">
        <v>148</v>
      </c>
      <c r="BE799" s="218">
        <f>IF(N799="základní",J799,0)</f>
        <v>0</v>
      </c>
      <c r="BF799" s="218">
        <f>IF(N799="snížená",J799,0)</f>
        <v>0</v>
      </c>
      <c r="BG799" s="218">
        <f>IF(N799="zákl. přenesená",J799,0)</f>
        <v>0</v>
      </c>
      <c r="BH799" s="218">
        <f>IF(N799="sníž. přenesená",J799,0)</f>
        <v>0</v>
      </c>
      <c r="BI799" s="218">
        <f>IF(N799="nulová",J799,0)</f>
        <v>0</v>
      </c>
      <c r="BJ799" s="19" t="s">
        <v>82</v>
      </c>
      <c r="BK799" s="218">
        <f>ROUND(I799*H799,2)</f>
        <v>0</v>
      </c>
      <c r="BL799" s="19" t="s">
        <v>271</v>
      </c>
      <c r="BM799" s="217" t="s">
        <v>1292</v>
      </c>
    </row>
    <row r="800" s="2" customFormat="1">
      <c r="A800" s="40"/>
      <c r="B800" s="41"/>
      <c r="C800" s="42"/>
      <c r="D800" s="219" t="s">
        <v>158</v>
      </c>
      <c r="E800" s="42"/>
      <c r="F800" s="220" t="s">
        <v>1293</v>
      </c>
      <c r="G800" s="42"/>
      <c r="H800" s="42"/>
      <c r="I800" s="221"/>
      <c r="J800" s="42"/>
      <c r="K800" s="42"/>
      <c r="L800" s="46"/>
      <c r="M800" s="222"/>
      <c r="N800" s="223"/>
      <c r="O800" s="86"/>
      <c r="P800" s="86"/>
      <c r="Q800" s="86"/>
      <c r="R800" s="86"/>
      <c r="S800" s="86"/>
      <c r="T800" s="87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T800" s="19" t="s">
        <v>158</v>
      </c>
      <c r="AU800" s="19" t="s">
        <v>84</v>
      </c>
    </row>
    <row r="801" s="2" customFormat="1">
      <c r="A801" s="40"/>
      <c r="B801" s="41"/>
      <c r="C801" s="42"/>
      <c r="D801" s="224" t="s">
        <v>160</v>
      </c>
      <c r="E801" s="42"/>
      <c r="F801" s="225" t="s">
        <v>1294</v>
      </c>
      <c r="G801" s="42"/>
      <c r="H801" s="42"/>
      <c r="I801" s="221"/>
      <c r="J801" s="42"/>
      <c r="K801" s="42"/>
      <c r="L801" s="46"/>
      <c r="M801" s="222"/>
      <c r="N801" s="223"/>
      <c r="O801" s="86"/>
      <c r="P801" s="86"/>
      <c r="Q801" s="86"/>
      <c r="R801" s="86"/>
      <c r="S801" s="86"/>
      <c r="T801" s="87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T801" s="19" t="s">
        <v>160</v>
      </c>
      <c r="AU801" s="19" t="s">
        <v>84</v>
      </c>
    </row>
    <row r="802" s="2" customFormat="1" ht="16.5" customHeight="1">
      <c r="A802" s="40"/>
      <c r="B802" s="41"/>
      <c r="C802" s="206" t="s">
        <v>1295</v>
      </c>
      <c r="D802" s="206" t="s">
        <v>151</v>
      </c>
      <c r="E802" s="207" t="s">
        <v>1296</v>
      </c>
      <c r="F802" s="208" t="s">
        <v>1297</v>
      </c>
      <c r="G802" s="209" t="s">
        <v>175</v>
      </c>
      <c r="H802" s="210">
        <v>140.55600000000001</v>
      </c>
      <c r="I802" s="211"/>
      <c r="J802" s="212">
        <f>ROUND(I802*H802,2)</f>
        <v>0</v>
      </c>
      <c r="K802" s="208" t="s">
        <v>155</v>
      </c>
      <c r="L802" s="46"/>
      <c r="M802" s="213" t="s">
        <v>19</v>
      </c>
      <c r="N802" s="214" t="s">
        <v>45</v>
      </c>
      <c r="O802" s="86"/>
      <c r="P802" s="215">
        <f>O802*H802</f>
        <v>0</v>
      </c>
      <c r="Q802" s="215">
        <v>0.00021000000000000001</v>
      </c>
      <c r="R802" s="215">
        <f>Q802*H802</f>
        <v>0.029516760000000003</v>
      </c>
      <c r="S802" s="215">
        <v>0</v>
      </c>
      <c r="T802" s="216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17" t="s">
        <v>271</v>
      </c>
      <c r="AT802" s="217" t="s">
        <v>151</v>
      </c>
      <c r="AU802" s="217" t="s">
        <v>84</v>
      </c>
      <c r="AY802" s="19" t="s">
        <v>148</v>
      </c>
      <c r="BE802" s="218">
        <f>IF(N802="základní",J802,0)</f>
        <v>0</v>
      </c>
      <c r="BF802" s="218">
        <f>IF(N802="snížená",J802,0)</f>
        <v>0</v>
      </c>
      <c r="BG802" s="218">
        <f>IF(N802="zákl. přenesená",J802,0)</f>
        <v>0</v>
      </c>
      <c r="BH802" s="218">
        <f>IF(N802="sníž. přenesená",J802,0)</f>
        <v>0</v>
      </c>
      <c r="BI802" s="218">
        <f>IF(N802="nulová",J802,0)</f>
        <v>0</v>
      </c>
      <c r="BJ802" s="19" t="s">
        <v>82</v>
      </c>
      <c r="BK802" s="218">
        <f>ROUND(I802*H802,2)</f>
        <v>0</v>
      </c>
      <c r="BL802" s="19" t="s">
        <v>271</v>
      </c>
      <c r="BM802" s="217" t="s">
        <v>1298</v>
      </c>
    </row>
    <row r="803" s="2" customFormat="1">
      <c r="A803" s="40"/>
      <c r="B803" s="41"/>
      <c r="C803" s="42"/>
      <c r="D803" s="219" t="s">
        <v>158</v>
      </c>
      <c r="E803" s="42"/>
      <c r="F803" s="220" t="s">
        <v>1299</v>
      </c>
      <c r="G803" s="42"/>
      <c r="H803" s="42"/>
      <c r="I803" s="221"/>
      <c r="J803" s="42"/>
      <c r="K803" s="42"/>
      <c r="L803" s="46"/>
      <c r="M803" s="222"/>
      <c r="N803" s="223"/>
      <c r="O803" s="86"/>
      <c r="P803" s="86"/>
      <c r="Q803" s="86"/>
      <c r="R803" s="86"/>
      <c r="S803" s="86"/>
      <c r="T803" s="87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T803" s="19" t="s">
        <v>158</v>
      </c>
      <c r="AU803" s="19" t="s">
        <v>84</v>
      </c>
    </row>
    <row r="804" s="2" customFormat="1">
      <c r="A804" s="40"/>
      <c r="B804" s="41"/>
      <c r="C804" s="42"/>
      <c r="D804" s="224" t="s">
        <v>160</v>
      </c>
      <c r="E804" s="42"/>
      <c r="F804" s="225" t="s">
        <v>1300</v>
      </c>
      <c r="G804" s="42"/>
      <c r="H804" s="42"/>
      <c r="I804" s="221"/>
      <c r="J804" s="42"/>
      <c r="K804" s="42"/>
      <c r="L804" s="46"/>
      <c r="M804" s="222"/>
      <c r="N804" s="223"/>
      <c r="O804" s="86"/>
      <c r="P804" s="86"/>
      <c r="Q804" s="86"/>
      <c r="R804" s="86"/>
      <c r="S804" s="86"/>
      <c r="T804" s="87"/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T804" s="19" t="s">
        <v>160</v>
      </c>
      <c r="AU804" s="19" t="s">
        <v>84</v>
      </c>
    </row>
    <row r="805" s="2" customFormat="1" ht="21.75" customHeight="1">
      <c r="A805" s="40"/>
      <c r="B805" s="41"/>
      <c r="C805" s="206" t="s">
        <v>1301</v>
      </c>
      <c r="D805" s="206" t="s">
        <v>151</v>
      </c>
      <c r="E805" s="207" t="s">
        <v>1302</v>
      </c>
      <c r="F805" s="208" t="s">
        <v>1303</v>
      </c>
      <c r="G805" s="209" t="s">
        <v>175</v>
      </c>
      <c r="H805" s="210">
        <v>140.55600000000001</v>
      </c>
      <c r="I805" s="211"/>
      <c r="J805" s="212">
        <f>ROUND(I805*H805,2)</f>
        <v>0</v>
      </c>
      <c r="K805" s="208" t="s">
        <v>155</v>
      </c>
      <c r="L805" s="46"/>
      <c r="M805" s="213" t="s">
        <v>19</v>
      </c>
      <c r="N805" s="214" t="s">
        <v>45</v>
      </c>
      <c r="O805" s="86"/>
      <c r="P805" s="215">
        <f>O805*H805</f>
        <v>0</v>
      </c>
      <c r="Q805" s="215">
        <v>2.0000000000000002E-05</v>
      </c>
      <c r="R805" s="215">
        <f>Q805*H805</f>
        <v>0.0028111200000000003</v>
      </c>
      <c r="S805" s="215">
        <v>0</v>
      </c>
      <c r="T805" s="216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17" t="s">
        <v>271</v>
      </c>
      <c r="AT805" s="217" t="s">
        <v>151</v>
      </c>
      <c r="AU805" s="217" t="s">
        <v>84</v>
      </c>
      <c r="AY805" s="19" t="s">
        <v>148</v>
      </c>
      <c r="BE805" s="218">
        <f>IF(N805="základní",J805,0)</f>
        <v>0</v>
      </c>
      <c r="BF805" s="218">
        <f>IF(N805="snížená",J805,0)</f>
        <v>0</v>
      </c>
      <c r="BG805" s="218">
        <f>IF(N805="zákl. přenesená",J805,0)</f>
        <v>0</v>
      </c>
      <c r="BH805" s="218">
        <f>IF(N805="sníž. přenesená",J805,0)</f>
        <v>0</v>
      </c>
      <c r="BI805" s="218">
        <f>IF(N805="nulová",J805,0)</f>
        <v>0</v>
      </c>
      <c r="BJ805" s="19" t="s">
        <v>82</v>
      </c>
      <c r="BK805" s="218">
        <f>ROUND(I805*H805,2)</f>
        <v>0</v>
      </c>
      <c r="BL805" s="19" t="s">
        <v>271</v>
      </c>
      <c r="BM805" s="217" t="s">
        <v>1304</v>
      </c>
    </row>
    <row r="806" s="2" customFormat="1">
      <c r="A806" s="40"/>
      <c r="B806" s="41"/>
      <c r="C806" s="42"/>
      <c r="D806" s="219" t="s">
        <v>158</v>
      </c>
      <c r="E806" s="42"/>
      <c r="F806" s="220" t="s">
        <v>1305</v>
      </c>
      <c r="G806" s="42"/>
      <c r="H806" s="42"/>
      <c r="I806" s="221"/>
      <c r="J806" s="42"/>
      <c r="K806" s="42"/>
      <c r="L806" s="46"/>
      <c r="M806" s="222"/>
      <c r="N806" s="223"/>
      <c r="O806" s="86"/>
      <c r="P806" s="86"/>
      <c r="Q806" s="86"/>
      <c r="R806" s="86"/>
      <c r="S806" s="86"/>
      <c r="T806" s="87"/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T806" s="19" t="s">
        <v>158</v>
      </c>
      <c r="AU806" s="19" t="s">
        <v>84</v>
      </c>
    </row>
    <row r="807" s="2" customFormat="1">
      <c r="A807" s="40"/>
      <c r="B807" s="41"/>
      <c r="C807" s="42"/>
      <c r="D807" s="224" t="s">
        <v>160</v>
      </c>
      <c r="E807" s="42"/>
      <c r="F807" s="225" t="s">
        <v>1306</v>
      </c>
      <c r="G807" s="42"/>
      <c r="H807" s="42"/>
      <c r="I807" s="221"/>
      <c r="J807" s="42"/>
      <c r="K807" s="42"/>
      <c r="L807" s="46"/>
      <c r="M807" s="222"/>
      <c r="N807" s="223"/>
      <c r="O807" s="86"/>
      <c r="P807" s="86"/>
      <c r="Q807" s="86"/>
      <c r="R807" s="86"/>
      <c r="S807" s="86"/>
      <c r="T807" s="87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T807" s="19" t="s">
        <v>160</v>
      </c>
      <c r="AU807" s="19" t="s">
        <v>84</v>
      </c>
    </row>
    <row r="808" s="2" customFormat="1" ht="16.5" customHeight="1">
      <c r="A808" s="40"/>
      <c r="B808" s="41"/>
      <c r="C808" s="206" t="s">
        <v>1307</v>
      </c>
      <c r="D808" s="206" t="s">
        <v>151</v>
      </c>
      <c r="E808" s="207" t="s">
        <v>1308</v>
      </c>
      <c r="F808" s="208" t="s">
        <v>1309</v>
      </c>
      <c r="G808" s="209" t="s">
        <v>175</v>
      </c>
      <c r="H808" s="210">
        <v>140.55600000000001</v>
      </c>
      <c r="I808" s="211"/>
      <c r="J808" s="212">
        <f>ROUND(I808*H808,2)</f>
        <v>0</v>
      </c>
      <c r="K808" s="208" t="s">
        <v>155</v>
      </c>
      <c r="L808" s="46"/>
      <c r="M808" s="213" t="s">
        <v>19</v>
      </c>
      <c r="N808" s="214" t="s">
        <v>45</v>
      </c>
      <c r="O808" s="86"/>
      <c r="P808" s="215">
        <f>O808*H808</f>
        <v>0</v>
      </c>
      <c r="Q808" s="215">
        <v>0</v>
      </c>
      <c r="R808" s="215">
        <f>Q808*H808</f>
        <v>0</v>
      </c>
      <c r="S808" s="215">
        <v>0</v>
      </c>
      <c r="T808" s="216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17" t="s">
        <v>271</v>
      </c>
      <c r="AT808" s="217" t="s">
        <v>151</v>
      </c>
      <c r="AU808" s="217" t="s">
        <v>84</v>
      </c>
      <c r="AY808" s="19" t="s">
        <v>148</v>
      </c>
      <c r="BE808" s="218">
        <f>IF(N808="základní",J808,0)</f>
        <v>0</v>
      </c>
      <c r="BF808" s="218">
        <f>IF(N808="snížená",J808,0)</f>
        <v>0</v>
      </c>
      <c r="BG808" s="218">
        <f>IF(N808="zákl. přenesená",J808,0)</f>
        <v>0</v>
      </c>
      <c r="BH808" s="218">
        <f>IF(N808="sníž. přenesená",J808,0)</f>
        <v>0</v>
      </c>
      <c r="BI808" s="218">
        <f>IF(N808="nulová",J808,0)</f>
        <v>0</v>
      </c>
      <c r="BJ808" s="19" t="s">
        <v>82</v>
      </c>
      <c r="BK808" s="218">
        <f>ROUND(I808*H808,2)</f>
        <v>0</v>
      </c>
      <c r="BL808" s="19" t="s">
        <v>271</v>
      </c>
      <c r="BM808" s="217" t="s">
        <v>1310</v>
      </c>
    </row>
    <row r="809" s="2" customFormat="1">
      <c r="A809" s="40"/>
      <c r="B809" s="41"/>
      <c r="C809" s="42"/>
      <c r="D809" s="219" t="s">
        <v>158</v>
      </c>
      <c r="E809" s="42"/>
      <c r="F809" s="220" t="s">
        <v>1311</v>
      </c>
      <c r="G809" s="42"/>
      <c r="H809" s="42"/>
      <c r="I809" s="221"/>
      <c r="J809" s="42"/>
      <c r="K809" s="42"/>
      <c r="L809" s="46"/>
      <c r="M809" s="222"/>
      <c r="N809" s="223"/>
      <c r="O809" s="86"/>
      <c r="P809" s="86"/>
      <c r="Q809" s="86"/>
      <c r="R809" s="86"/>
      <c r="S809" s="86"/>
      <c r="T809" s="87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T809" s="19" t="s">
        <v>158</v>
      </c>
      <c r="AU809" s="19" t="s">
        <v>84</v>
      </c>
    </row>
    <row r="810" s="2" customFormat="1">
      <c r="A810" s="40"/>
      <c r="B810" s="41"/>
      <c r="C810" s="42"/>
      <c r="D810" s="224" t="s">
        <v>160</v>
      </c>
      <c r="E810" s="42"/>
      <c r="F810" s="225" t="s">
        <v>1312</v>
      </c>
      <c r="G810" s="42"/>
      <c r="H810" s="42"/>
      <c r="I810" s="221"/>
      <c r="J810" s="42"/>
      <c r="K810" s="42"/>
      <c r="L810" s="46"/>
      <c r="M810" s="222"/>
      <c r="N810" s="223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160</v>
      </c>
      <c r="AU810" s="19" t="s">
        <v>84</v>
      </c>
    </row>
    <row r="811" s="2" customFormat="1" ht="16.5" customHeight="1">
      <c r="A811" s="40"/>
      <c r="B811" s="41"/>
      <c r="C811" s="258" t="s">
        <v>1313</v>
      </c>
      <c r="D811" s="258" t="s">
        <v>272</v>
      </c>
      <c r="E811" s="259" t="s">
        <v>1314</v>
      </c>
      <c r="F811" s="260" t="s">
        <v>1315</v>
      </c>
      <c r="G811" s="261" t="s">
        <v>1316</v>
      </c>
      <c r="H811" s="262">
        <v>13.353</v>
      </c>
      <c r="I811" s="263"/>
      <c r="J811" s="264">
        <f>ROUND(I811*H811,2)</f>
        <v>0</v>
      </c>
      <c r="K811" s="260" t="s">
        <v>19</v>
      </c>
      <c r="L811" s="265"/>
      <c r="M811" s="266" t="s">
        <v>19</v>
      </c>
      <c r="N811" s="267" t="s">
        <v>45</v>
      </c>
      <c r="O811" s="86"/>
      <c r="P811" s="215">
        <f>O811*H811</f>
        <v>0</v>
      </c>
      <c r="Q811" s="215">
        <v>0.0016000000000000001</v>
      </c>
      <c r="R811" s="215">
        <f>Q811*H811</f>
        <v>0.0213648</v>
      </c>
      <c r="S811" s="215">
        <v>0</v>
      </c>
      <c r="T811" s="216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17" t="s">
        <v>371</v>
      </c>
      <c r="AT811" s="217" t="s">
        <v>272</v>
      </c>
      <c r="AU811" s="217" t="s">
        <v>84</v>
      </c>
      <c r="AY811" s="19" t="s">
        <v>148</v>
      </c>
      <c r="BE811" s="218">
        <f>IF(N811="základní",J811,0)</f>
        <v>0</v>
      </c>
      <c r="BF811" s="218">
        <f>IF(N811="snížená",J811,0)</f>
        <v>0</v>
      </c>
      <c r="BG811" s="218">
        <f>IF(N811="zákl. přenesená",J811,0)</f>
        <v>0</v>
      </c>
      <c r="BH811" s="218">
        <f>IF(N811="sníž. přenesená",J811,0)</f>
        <v>0</v>
      </c>
      <c r="BI811" s="218">
        <f>IF(N811="nulová",J811,0)</f>
        <v>0</v>
      </c>
      <c r="BJ811" s="19" t="s">
        <v>82</v>
      </c>
      <c r="BK811" s="218">
        <f>ROUND(I811*H811,2)</f>
        <v>0</v>
      </c>
      <c r="BL811" s="19" t="s">
        <v>271</v>
      </c>
      <c r="BM811" s="217" t="s">
        <v>1317</v>
      </c>
    </row>
    <row r="812" s="2" customFormat="1">
      <c r="A812" s="40"/>
      <c r="B812" s="41"/>
      <c r="C812" s="42"/>
      <c r="D812" s="219" t="s">
        <v>158</v>
      </c>
      <c r="E812" s="42"/>
      <c r="F812" s="220" t="s">
        <v>1315</v>
      </c>
      <c r="G812" s="42"/>
      <c r="H812" s="42"/>
      <c r="I812" s="221"/>
      <c r="J812" s="42"/>
      <c r="K812" s="42"/>
      <c r="L812" s="46"/>
      <c r="M812" s="222"/>
      <c r="N812" s="223"/>
      <c r="O812" s="86"/>
      <c r="P812" s="86"/>
      <c r="Q812" s="86"/>
      <c r="R812" s="86"/>
      <c r="S812" s="86"/>
      <c r="T812" s="87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T812" s="19" t="s">
        <v>158</v>
      </c>
      <c r="AU812" s="19" t="s">
        <v>84</v>
      </c>
    </row>
    <row r="813" s="14" customFormat="1">
      <c r="A813" s="14"/>
      <c r="B813" s="236"/>
      <c r="C813" s="237"/>
      <c r="D813" s="219" t="s">
        <v>162</v>
      </c>
      <c r="E813" s="237"/>
      <c r="F813" s="239" t="s">
        <v>1318</v>
      </c>
      <c r="G813" s="237"/>
      <c r="H813" s="240">
        <v>13.353</v>
      </c>
      <c r="I813" s="241"/>
      <c r="J813" s="237"/>
      <c r="K813" s="237"/>
      <c r="L813" s="242"/>
      <c r="M813" s="243"/>
      <c r="N813" s="244"/>
      <c r="O813" s="244"/>
      <c r="P813" s="244"/>
      <c r="Q813" s="244"/>
      <c r="R813" s="244"/>
      <c r="S813" s="244"/>
      <c r="T813" s="245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6" t="s">
        <v>162</v>
      </c>
      <c r="AU813" s="246" t="s">
        <v>84</v>
      </c>
      <c r="AV813" s="14" t="s">
        <v>84</v>
      </c>
      <c r="AW813" s="14" t="s">
        <v>4</v>
      </c>
      <c r="AX813" s="14" t="s">
        <v>82</v>
      </c>
      <c r="AY813" s="246" t="s">
        <v>148</v>
      </c>
    </row>
    <row r="814" s="2" customFormat="1" ht="16.5" customHeight="1">
      <c r="A814" s="40"/>
      <c r="B814" s="41"/>
      <c r="C814" s="206" t="s">
        <v>1319</v>
      </c>
      <c r="D814" s="206" t="s">
        <v>151</v>
      </c>
      <c r="E814" s="207" t="s">
        <v>1320</v>
      </c>
      <c r="F814" s="208" t="s">
        <v>1321</v>
      </c>
      <c r="G814" s="209" t="s">
        <v>175</v>
      </c>
      <c r="H814" s="210">
        <v>140.55600000000001</v>
      </c>
      <c r="I814" s="211"/>
      <c r="J814" s="212">
        <f>ROUND(I814*H814,2)</f>
        <v>0</v>
      </c>
      <c r="K814" s="208" t="s">
        <v>155</v>
      </c>
      <c r="L814" s="46"/>
      <c r="M814" s="213" t="s">
        <v>19</v>
      </c>
      <c r="N814" s="214" t="s">
        <v>45</v>
      </c>
      <c r="O814" s="86"/>
      <c r="P814" s="215">
        <f>O814*H814</f>
        <v>0</v>
      </c>
      <c r="Q814" s="215">
        <v>0</v>
      </c>
      <c r="R814" s="215">
        <f>Q814*H814</f>
        <v>0</v>
      </c>
      <c r="S814" s="215">
        <v>0</v>
      </c>
      <c r="T814" s="216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17" t="s">
        <v>271</v>
      </c>
      <c r="AT814" s="217" t="s">
        <v>151</v>
      </c>
      <c r="AU814" s="217" t="s">
        <v>84</v>
      </c>
      <c r="AY814" s="19" t="s">
        <v>148</v>
      </c>
      <c r="BE814" s="218">
        <f>IF(N814="základní",J814,0)</f>
        <v>0</v>
      </c>
      <c r="BF814" s="218">
        <f>IF(N814="snížená",J814,0)</f>
        <v>0</v>
      </c>
      <c r="BG814" s="218">
        <f>IF(N814="zákl. přenesená",J814,0)</f>
        <v>0</v>
      </c>
      <c r="BH814" s="218">
        <f>IF(N814="sníž. přenesená",J814,0)</f>
        <v>0</v>
      </c>
      <c r="BI814" s="218">
        <f>IF(N814="nulová",J814,0)</f>
        <v>0</v>
      </c>
      <c r="BJ814" s="19" t="s">
        <v>82</v>
      </c>
      <c r="BK814" s="218">
        <f>ROUND(I814*H814,2)</f>
        <v>0</v>
      </c>
      <c r="BL814" s="19" t="s">
        <v>271</v>
      </c>
      <c r="BM814" s="217" t="s">
        <v>1322</v>
      </c>
    </row>
    <row r="815" s="2" customFormat="1">
      <c r="A815" s="40"/>
      <c r="B815" s="41"/>
      <c r="C815" s="42"/>
      <c r="D815" s="219" t="s">
        <v>158</v>
      </c>
      <c r="E815" s="42"/>
      <c r="F815" s="220" t="s">
        <v>1323</v>
      </c>
      <c r="G815" s="42"/>
      <c r="H815" s="42"/>
      <c r="I815" s="221"/>
      <c r="J815" s="42"/>
      <c r="K815" s="42"/>
      <c r="L815" s="46"/>
      <c r="M815" s="222"/>
      <c r="N815" s="223"/>
      <c r="O815" s="86"/>
      <c r="P815" s="86"/>
      <c r="Q815" s="86"/>
      <c r="R815" s="86"/>
      <c r="S815" s="86"/>
      <c r="T815" s="87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T815" s="19" t="s">
        <v>158</v>
      </c>
      <c r="AU815" s="19" t="s">
        <v>84</v>
      </c>
    </row>
    <row r="816" s="2" customFormat="1">
      <c r="A816" s="40"/>
      <c r="B816" s="41"/>
      <c r="C816" s="42"/>
      <c r="D816" s="224" t="s">
        <v>160</v>
      </c>
      <c r="E816" s="42"/>
      <c r="F816" s="225" t="s">
        <v>1324</v>
      </c>
      <c r="G816" s="42"/>
      <c r="H816" s="42"/>
      <c r="I816" s="221"/>
      <c r="J816" s="42"/>
      <c r="K816" s="42"/>
      <c r="L816" s="46"/>
      <c r="M816" s="222"/>
      <c r="N816" s="223"/>
      <c r="O816" s="86"/>
      <c r="P816" s="86"/>
      <c r="Q816" s="86"/>
      <c r="R816" s="86"/>
      <c r="S816" s="86"/>
      <c r="T816" s="87"/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T816" s="19" t="s">
        <v>160</v>
      </c>
      <c r="AU816" s="19" t="s">
        <v>84</v>
      </c>
    </row>
    <row r="817" s="2" customFormat="1" ht="16.5" customHeight="1">
      <c r="A817" s="40"/>
      <c r="B817" s="41"/>
      <c r="C817" s="258" t="s">
        <v>1325</v>
      </c>
      <c r="D817" s="258" t="s">
        <v>272</v>
      </c>
      <c r="E817" s="259" t="s">
        <v>1314</v>
      </c>
      <c r="F817" s="260" t="s">
        <v>1315</v>
      </c>
      <c r="G817" s="261" t="s">
        <v>1316</v>
      </c>
      <c r="H817" s="262">
        <v>26.706</v>
      </c>
      <c r="I817" s="263"/>
      <c r="J817" s="264">
        <f>ROUND(I817*H817,2)</f>
        <v>0</v>
      </c>
      <c r="K817" s="260" t="s">
        <v>19</v>
      </c>
      <c r="L817" s="265"/>
      <c r="M817" s="266" t="s">
        <v>19</v>
      </c>
      <c r="N817" s="267" t="s">
        <v>45</v>
      </c>
      <c r="O817" s="86"/>
      <c r="P817" s="215">
        <f>O817*H817</f>
        <v>0</v>
      </c>
      <c r="Q817" s="215">
        <v>0.0016000000000000001</v>
      </c>
      <c r="R817" s="215">
        <f>Q817*H817</f>
        <v>0.0427296</v>
      </c>
      <c r="S817" s="215">
        <v>0</v>
      </c>
      <c r="T817" s="216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17" t="s">
        <v>371</v>
      </c>
      <c r="AT817" s="217" t="s">
        <v>272</v>
      </c>
      <c r="AU817" s="217" t="s">
        <v>84</v>
      </c>
      <c r="AY817" s="19" t="s">
        <v>148</v>
      </c>
      <c r="BE817" s="218">
        <f>IF(N817="základní",J817,0)</f>
        <v>0</v>
      </c>
      <c r="BF817" s="218">
        <f>IF(N817="snížená",J817,0)</f>
        <v>0</v>
      </c>
      <c r="BG817" s="218">
        <f>IF(N817="zákl. přenesená",J817,0)</f>
        <v>0</v>
      </c>
      <c r="BH817" s="218">
        <f>IF(N817="sníž. přenesená",J817,0)</f>
        <v>0</v>
      </c>
      <c r="BI817" s="218">
        <f>IF(N817="nulová",J817,0)</f>
        <v>0</v>
      </c>
      <c r="BJ817" s="19" t="s">
        <v>82</v>
      </c>
      <c r="BK817" s="218">
        <f>ROUND(I817*H817,2)</f>
        <v>0</v>
      </c>
      <c r="BL817" s="19" t="s">
        <v>271</v>
      </c>
      <c r="BM817" s="217" t="s">
        <v>1326</v>
      </c>
    </row>
    <row r="818" s="2" customFormat="1">
      <c r="A818" s="40"/>
      <c r="B818" s="41"/>
      <c r="C818" s="42"/>
      <c r="D818" s="219" t="s">
        <v>158</v>
      </c>
      <c r="E818" s="42"/>
      <c r="F818" s="220" t="s">
        <v>1315</v>
      </c>
      <c r="G818" s="42"/>
      <c r="H818" s="42"/>
      <c r="I818" s="221"/>
      <c r="J818" s="42"/>
      <c r="K818" s="42"/>
      <c r="L818" s="46"/>
      <c r="M818" s="222"/>
      <c r="N818" s="223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9" t="s">
        <v>158</v>
      </c>
      <c r="AU818" s="19" t="s">
        <v>84</v>
      </c>
    </row>
    <row r="819" s="14" customFormat="1">
      <c r="A819" s="14"/>
      <c r="B819" s="236"/>
      <c r="C819" s="237"/>
      <c r="D819" s="219" t="s">
        <v>162</v>
      </c>
      <c r="E819" s="237"/>
      <c r="F819" s="239" t="s">
        <v>1327</v>
      </c>
      <c r="G819" s="237"/>
      <c r="H819" s="240">
        <v>26.706</v>
      </c>
      <c r="I819" s="241"/>
      <c r="J819" s="237"/>
      <c r="K819" s="237"/>
      <c r="L819" s="242"/>
      <c r="M819" s="269"/>
      <c r="N819" s="270"/>
      <c r="O819" s="270"/>
      <c r="P819" s="270"/>
      <c r="Q819" s="270"/>
      <c r="R819" s="270"/>
      <c r="S819" s="270"/>
      <c r="T819" s="271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6" t="s">
        <v>162</v>
      </c>
      <c r="AU819" s="246" t="s">
        <v>84</v>
      </c>
      <c r="AV819" s="14" t="s">
        <v>84</v>
      </c>
      <c r="AW819" s="14" t="s">
        <v>4</v>
      </c>
      <c r="AX819" s="14" t="s">
        <v>82</v>
      </c>
      <c r="AY819" s="246" t="s">
        <v>148</v>
      </c>
    </row>
    <row r="820" s="2" customFormat="1" ht="6.96" customHeight="1">
      <c r="A820" s="40"/>
      <c r="B820" s="61"/>
      <c r="C820" s="62"/>
      <c r="D820" s="62"/>
      <c r="E820" s="62"/>
      <c r="F820" s="62"/>
      <c r="G820" s="62"/>
      <c r="H820" s="62"/>
      <c r="I820" s="62"/>
      <c r="J820" s="62"/>
      <c r="K820" s="62"/>
      <c r="L820" s="46"/>
      <c r="M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</row>
  </sheetData>
  <sheetProtection sheet="1" autoFilter="0" formatColumns="0" formatRows="0" objects="1" scenarios="1" spinCount="100000" saltValue="9gqyEqBoKbW8oPzbxlWOq3frTsKfldYStd4Us+x6Ngcz2DtIaDmhvQbv1yGMS93BPVPTRYEuWEzZ0qGvYkW41A==" hashValue="7v+2GimQB4iKRA4mmTCM8A+xT6vHpi1EOLZGZ+76Hcv8RnTfetHWPZYGH6ekg8AA0vb35RGM48pNcmX0cab3Cg==" algorithmName="SHA-512" password="CC35"/>
  <autoFilter ref="C97:K819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3" r:id="rId1" display="https://podminky.urs.cz/item/CS_URS_2025_01/317944321"/>
    <hyperlink ref="F108" r:id="rId2" display="https://podminky.urs.cz/item/CS_URS_2025_01/317944323"/>
    <hyperlink ref="F113" r:id="rId3" display="https://podminky.urs.cz/item/CS_URS_2025_01/612131121"/>
    <hyperlink ref="F116" r:id="rId4" display="https://podminky.urs.cz/item/CS_URS_2025_01/612131151"/>
    <hyperlink ref="F122" r:id="rId5" display="https://podminky.urs.cz/item/CS_URS_2025_01/612315202"/>
    <hyperlink ref="F125" r:id="rId6" display="https://podminky.urs.cz/item/CS_URS_2025_01/612315203"/>
    <hyperlink ref="F128" r:id="rId7" display="https://podminky.urs.cz/item/CS_URS_2025_01/612315205"/>
    <hyperlink ref="F131" r:id="rId8" display="https://podminky.urs.cz/item/CS_URS_2025_01/612321131"/>
    <hyperlink ref="F140" r:id="rId9" display="https://podminky.urs.cz/item/CS_URS_2025_01/612324111"/>
    <hyperlink ref="F146" r:id="rId10" display="https://podminky.urs.cz/item/CS_URS_2025_01/612324191"/>
    <hyperlink ref="F150" r:id="rId11" display="https://podminky.urs.cz/item/CS_URS_2025_01/612325131"/>
    <hyperlink ref="F156" r:id="rId12" display="https://podminky.urs.cz/item/CS_URS_2025_01/612328131"/>
    <hyperlink ref="F162" r:id="rId13" display="https://podminky.urs.cz/item/CS_URS_2025_01/632451031"/>
    <hyperlink ref="F171" r:id="rId14" display="https://podminky.urs.cz/item/CS_URS_2025_01/632451032"/>
    <hyperlink ref="F178" r:id="rId15" display="https://podminky.urs.cz/item/CS_URS_2025_01/642944121"/>
    <hyperlink ref="F187" r:id="rId16" display="https://podminky.urs.cz/item/CS_URS_2025_01/949101111"/>
    <hyperlink ref="F190" r:id="rId17" display="https://podminky.urs.cz/item/CS_URS_2025_01/952901111"/>
    <hyperlink ref="F199" r:id="rId18" display="https://podminky.urs.cz/item/CS_URS_2025_01/953943211"/>
    <hyperlink ref="F204" r:id="rId19" display="https://podminky.urs.cz/item/CS_URS_2025_01/953993325"/>
    <hyperlink ref="F209" r:id="rId20" display="https://podminky.urs.cz/item/CS_URS_2025_01/953993326"/>
    <hyperlink ref="F214" r:id="rId21" display="https://podminky.urs.cz/item/CS_URS_2025_01/967031732"/>
    <hyperlink ref="F220" r:id="rId22" display="https://podminky.urs.cz/item/CS_URS_2025_01/968072455"/>
    <hyperlink ref="F225" r:id="rId23" display="https://podminky.urs.cz/item/CS_URS_2025_01/971033531"/>
    <hyperlink ref="F230" r:id="rId24" display="https://podminky.urs.cz/item/CS_URS_2025_01/971033631"/>
    <hyperlink ref="F235" r:id="rId25" display="https://podminky.urs.cz/item/CS_URS_2025_01/974029664"/>
    <hyperlink ref="F239" r:id="rId26" display="https://podminky.urs.cz/item/CS_URS_2025_01/978015391"/>
    <hyperlink ref="F247" r:id="rId27" display="https://podminky.urs.cz/item/CS_URS_2025_01/997013211"/>
    <hyperlink ref="F250" r:id="rId28" display="https://podminky.urs.cz/item/CS_URS_2025_01/997013501"/>
    <hyperlink ref="F253" r:id="rId29" display="https://podminky.urs.cz/item/CS_URS_2025_01/997013509"/>
    <hyperlink ref="F257" r:id="rId30" display="https://podminky.urs.cz/item/CS_URS_2025_01/997013631"/>
    <hyperlink ref="F261" r:id="rId31" display="https://podminky.urs.cz/item/CS_URS_2025_01/998011008"/>
    <hyperlink ref="F266" r:id="rId32" display="https://podminky.urs.cz/item/CS_URS_2025_01/711161274"/>
    <hyperlink ref="F275" r:id="rId33" display="https://podminky.urs.cz/item/CS_URS_2025_01/711491176"/>
    <hyperlink ref="F281" r:id="rId34" display="https://podminky.urs.cz/item/CS_URS_2025_01/998711311"/>
    <hyperlink ref="F285" r:id="rId35" display="https://podminky.urs.cz/item/CS_URS_2025_01/721100911"/>
    <hyperlink ref="F290" r:id="rId36" display="https://podminky.urs.cz/item/CS_URS_2025_01/998721211"/>
    <hyperlink ref="F294" r:id="rId37" display="https://podminky.urs.cz/item/CS_URS_2025_01/722130901"/>
    <hyperlink ref="F299" r:id="rId38" display="https://podminky.urs.cz/item/CS_URS_2025_01/998722211"/>
    <hyperlink ref="F303" r:id="rId39" display="https://podminky.urs.cz/item/CS_URS_2025_01/725110814"/>
    <hyperlink ref="F308" r:id="rId40" display="https://podminky.urs.cz/item/CS_URS_2025_01/725210821"/>
    <hyperlink ref="F313" r:id="rId41" display="https://podminky.urs.cz/item/CS_URS_2025_01/725240811"/>
    <hyperlink ref="F318" r:id="rId42" display="https://podminky.urs.cz/item/CS_URS_2025_01/725240812"/>
    <hyperlink ref="F323" r:id="rId43" display="https://podminky.urs.cz/item/CS_URS_2025_01/725291665"/>
    <hyperlink ref="F328" r:id="rId44" display="https://podminky.urs.cz/item/CS_URS_2025_01/725291666"/>
    <hyperlink ref="F333" r:id="rId45" display="https://podminky.urs.cz/item/CS_URS_2025_01/725291667"/>
    <hyperlink ref="F338" r:id="rId46" display="https://podminky.urs.cz/item/CS_URS_2025_01/725291668"/>
    <hyperlink ref="F347" r:id="rId47" display="https://podminky.urs.cz/item/CS_URS_2025_01/725291670"/>
    <hyperlink ref="F358" r:id="rId48" display="https://podminky.urs.cz/item/CS_URS_2025_01/725820802"/>
    <hyperlink ref="F363" r:id="rId49" display="https://podminky.urs.cz/item/CS_URS_2025_01/725840850"/>
    <hyperlink ref="F368" r:id="rId50" display="https://podminky.urs.cz/item/CS_URS_2025_01/725860811"/>
    <hyperlink ref="F383" r:id="rId51" display="https://podminky.urs.cz/item/CS_URS_2025_01/998725211"/>
    <hyperlink ref="F387" r:id="rId52" display="https://podminky.urs.cz/item/CS_URS_2025_01/762431014"/>
    <hyperlink ref="F391" r:id="rId53" display="https://podminky.urs.cz/item/CS_URS_2025_01/762495000"/>
    <hyperlink ref="F394" r:id="rId54" display="https://podminky.urs.cz/item/CS_URS_2025_01/998762211"/>
    <hyperlink ref="F406" r:id="rId55" display="https://podminky.urs.cz/item/CS_URS_2025_01/763121822"/>
    <hyperlink ref="F411" r:id="rId56" display="https://podminky.urs.cz/item/CS_URS_2025_01/763131821"/>
    <hyperlink ref="F418" r:id="rId57" display="https://podminky.urs.cz/item/CS_URS_2025_01/763135102"/>
    <hyperlink ref="F437" r:id="rId58" display="https://podminky.urs.cz/item/CS_URS_2025_01/763135611"/>
    <hyperlink ref="F442" r:id="rId59" display="https://podminky.urs.cz/item/CS_URS_2025_01/763135812"/>
    <hyperlink ref="F447" r:id="rId60" display="https://podminky.urs.cz/item/CS_URS_2025_01/763135881"/>
    <hyperlink ref="F452" r:id="rId61" display="https://podminky.urs.cz/item/CS_URS_2025_01/998763411"/>
    <hyperlink ref="F456" r:id="rId62" display="https://podminky.urs.cz/item/CS_URS_2025_01/766621712"/>
    <hyperlink ref="F461" r:id="rId63" display="https://podminky.urs.cz/item/CS_URS_2025_01/766621812"/>
    <hyperlink ref="F466" r:id="rId64" display="https://podminky.urs.cz/item/CS_URS_2025_01/766660001"/>
    <hyperlink ref="F474" r:id="rId65" display="https://podminky.urs.cz/item/CS_URS_2025_01/766660002"/>
    <hyperlink ref="F479" r:id="rId66" display="https://podminky.urs.cz/item/CS_URS_2025_01/766660022"/>
    <hyperlink ref="F484" r:id="rId67" display="https://podminky.urs.cz/item/CS_URS_2025_01/766660717"/>
    <hyperlink ref="F489" r:id="rId68" display="https://podminky.urs.cz/item/CS_URS_2025_01/766660720"/>
    <hyperlink ref="F494" r:id="rId69" display="https://podminky.urs.cz/item/CS_URS_2025_01/766660729"/>
    <hyperlink ref="F506" r:id="rId70" display="https://podminky.urs.cz/item/CS_URS_2025_01/766660730"/>
    <hyperlink ref="F511" r:id="rId71" display="https://podminky.urs.cz/item/CS_URS_2025_01/766660761"/>
    <hyperlink ref="F516" r:id="rId72" display="https://podminky.urs.cz/item/CS_URS_2025_01/766660762"/>
    <hyperlink ref="F523" r:id="rId73" display="https://podminky.urs.cz/item/CS_URS_2025_01/766691914"/>
    <hyperlink ref="F528" r:id="rId74" display="https://podminky.urs.cz/item/CS_URS_2025_01/766694116"/>
    <hyperlink ref="F536" r:id="rId75" display="https://podminky.urs.cz/item/CS_URS_2025_01/766694126"/>
    <hyperlink ref="F544" r:id="rId76" display="https://podminky.urs.cz/item/CS_URS_2025_01/766811115"/>
    <hyperlink ref="F548" r:id="rId77" display="https://podminky.urs.cz/item/CS_URS_2025_01/766811143"/>
    <hyperlink ref="F551" r:id="rId78" display="https://podminky.urs.cz/item/CS_URS_2025_01/766811151"/>
    <hyperlink ref="F555" r:id="rId79" display="https://podminky.urs.cz/item/CS_URS_2025_01/766811213"/>
    <hyperlink ref="F558" r:id="rId80" display="https://podminky.urs.cz/item/CS_URS_2025_01/766811221"/>
    <hyperlink ref="F561" r:id="rId81" display="https://podminky.urs.cz/item/CS_URS_2025_01/766811223"/>
    <hyperlink ref="F564" r:id="rId82" display="https://podminky.urs.cz/item/CS_URS_2025_01/766811311"/>
    <hyperlink ref="F567" r:id="rId83" display="https://podminky.urs.cz/item/CS_URS_2025_01/766811351"/>
    <hyperlink ref="F570" r:id="rId84" display="https://podminky.urs.cz/item/CS_URS_2025_01/766811411"/>
    <hyperlink ref="F573" r:id="rId85" display="https://podminky.urs.cz/item/CS_URS_2025_01/766811412"/>
    <hyperlink ref="F580" r:id="rId86" display="https://podminky.urs.cz/item/CS_URS_2025_01/998766311"/>
    <hyperlink ref="F584" r:id="rId87" display="https://podminky.urs.cz/item/CS_URS_2025_01/771111011"/>
    <hyperlink ref="F591" r:id="rId88" display="https://podminky.urs.cz/item/CS_URS_2025_01/771121011"/>
    <hyperlink ref="F594" r:id="rId89" display="https://podminky.urs.cz/item/CS_URS_2025_01/771121022"/>
    <hyperlink ref="F597" r:id="rId90" display="https://podminky.urs.cz/item/CS_URS_2025_01/771151011"/>
    <hyperlink ref="F600" r:id="rId91" display="https://podminky.urs.cz/item/CS_URS_2025_01/771571810"/>
    <hyperlink ref="F605" r:id="rId92" display="https://podminky.urs.cz/item/CS_URS_2025_01/771574416"/>
    <hyperlink ref="F611" r:id="rId93" display="https://podminky.urs.cz/item/CS_URS_2025_01/771591112"/>
    <hyperlink ref="F614" r:id="rId94" display="https://podminky.urs.cz/item/CS_URS_2025_01/771591241"/>
    <hyperlink ref="F618" r:id="rId95" display="https://podminky.urs.cz/item/CS_URS_2025_01/771591242"/>
    <hyperlink ref="F622" r:id="rId96" display="https://podminky.urs.cz/item/CS_URS_2025_01/771591264"/>
    <hyperlink ref="F629" r:id="rId97" display="https://podminky.urs.cz/item/CS_URS_2025_01/998771311"/>
    <hyperlink ref="F633" r:id="rId98" display="https://podminky.urs.cz/item/CS_URS_2025_01/776111116"/>
    <hyperlink ref="F641" r:id="rId99" display="https://podminky.urs.cz/item/CS_URS_2025_01/776111311"/>
    <hyperlink ref="F644" r:id="rId100" display="https://podminky.urs.cz/item/CS_URS_2025_01/776121321"/>
    <hyperlink ref="F647" r:id="rId101" display="https://podminky.urs.cz/item/CS_URS_2025_01/776141112"/>
    <hyperlink ref="F650" r:id="rId102" display="https://podminky.urs.cz/item/CS_URS_2025_01/776201812"/>
    <hyperlink ref="F656" r:id="rId103" display="https://podminky.urs.cz/item/CS_URS_2025_01/776221111"/>
    <hyperlink ref="F667" r:id="rId104" display="https://podminky.urs.cz/item/CS_URS_2025_01/776221121"/>
    <hyperlink ref="F674" r:id="rId105" display="https://podminky.urs.cz/item/CS_URS_2025_01/776223112"/>
    <hyperlink ref="F677" r:id="rId106" display="https://podminky.urs.cz/item/CS_URS_2025_01/776410811"/>
    <hyperlink ref="F683" r:id="rId107" display="https://podminky.urs.cz/item/CS_URS_2025_01/776411212"/>
    <hyperlink ref="F691" r:id="rId108" display="https://podminky.urs.cz/item/CS_URS_2025_01/776411213"/>
    <hyperlink ref="F694" r:id="rId109" display="https://podminky.urs.cz/item/CS_URS_2025_01/776411214"/>
    <hyperlink ref="F697" r:id="rId110" display="https://podminky.urs.cz/item/CS_URS_2025_01/776421312"/>
    <hyperlink ref="F703" r:id="rId111" display="https://podminky.urs.cz/item/CS_URS_2025_01/776991121"/>
    <hyperlink ref="F706" r:id="rId112" display="https://podminky.urs.cz/item/CS_URS_2025_01/776991141"/>
    <hyperlink ref="F709" r:id="rId113" display="https://podminky.urs.cz/item/CS_URS_2025_01/998776311"/>
    <hyperlink ref="F713" r:id="rId114" display="https://podminky.urs.cz/item/CS_URS_2025_01/781111011"/>
    <hyperlink ref="F719" r:id="rId115" display="https://podminky.urs.cz/item/CS_URS_2025_01/781121011"/>
    <hyperlink ref="F722" r:id="rId116" display="https://podminky.urs.cz/item/CS_URS_2025_01/781151031"/>
    <hyperlink ref="F725" r:id="rId117" display="https://podminky.urs.cz/item/CS_URS_2025_01/781471810"/>
    <hyperlink ref="F734" r:id="rId118" display="https://podminky.urs.cz/item/CS_URS_2025_01/781472314"/>
    <hyperlink ref="F740" r:id="rId119" display="https://podminky.urs.cz/item/CS_URS_2025_01/781491011"/>
    <hyperlink ref="F746" r:id="rId120" display="https://podminky.urs.cz/item/CS_URS_2025_01/781492251"/>
    <hyperlink ref="F756" r:id="rId121" display="https://podminky.urs.cz/item/CS_URS_2025_01/781495115"/>
    <hyperlink ref="F759" r:id="rId122" display="https://podminky.urs.cz/item/CS_URS_2025_01/781495184"/>
    <hyperlink ref="F762" r:id="rId123" display="https://podminky.urs.cz/item/CS_URS_2025_01/998781311"/>
    <hyperlink ref="F766" r:id="rId124" display="https://podminky.urs.cz/item/CS_URS_2025_01/783301313"/>
    <hyperlink ref="F769" r:id="rId125" display="https://podminky.urs.cz/item/CS_URS_2025_01/783301401"/>
    <hyperlink ref="F777" r:id="rId126" display="https://podminky.urs.cz/item/CS_URS_2025_01/783314201"/>
    <hyperlink ref="F783" r:id="rId127" display="https://podminky.urs.cz/item/CS_URS_2025_01/783315101"/>
    <hyperlink ref="F791" r:id="rId128" display="https://podminky.urs.cz/item/CS_URS_2025_01/783317101"/>
    <hyperlink ref="F797" r:id="rId129" display="https://podminky.urs.cz/item/CS_URS_2025_01/784111001"/>
    <hyperlink ref="F801" r:id="rId130" display="https://podminky.urs.cz/item/CS_URS_2025_01/784111011"/>
    <hyperlink ref="F804" r:id="rId131" display="https://podminky.urs.cz/item/CS_URS_2025_01/784181101"/>
    <hyperlink ref="F807" r:id="rId132" display="https://podminky.urs.cz/item/CS_URS_2025_01/784211161"/>
    <hyperlink ref="F810" r:id="rId133" display="https://podminky.urs.cz/item/CS_URS_2025_01/784215001"/>
    <hyperlink ref="F816" r:id="rId134" display="https://podminky.urs.cz/item/CS_URS_2025_01/78421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KKN a.s.Objekt B-1.NP angiologická ambulance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1328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1329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1330</v>
      </c>
      <c r="F24" s="40"/>
      <c r="G24" s="40"/>
      <c r="H24" s="40"/>
      <c r="I24" s="134" t="s">
        <v>28</v>
      </c>
      <c r="J24" s="138" t="s">
        <v>1329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ROUND((SUM(BE82:BE289)),  2)</f>
        <v>0</v>
      </c>
      <c r="G33" s="40"/>
      <c r="H33" s="40"/>
      <c r="I33" s="150">
        <v>0.20999999999999999</v>
      </c>
      <c r="J33" s="149">
        <f>ROUND(((SUM(BE82:BE289))*I33),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ROUND((SUM(BF82:BF289)),  2)</f>
        <v>0</v>
      </c>
      <c r="G34" s="40"/>
      <c r="H34" s="40"/>
      <c r="I34" s="150">
        <v>0.12</v>
      </c>
      <c r="J34" s="149">
        <f>ROUND(((SUM(BF82:BF289))*I34),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ROUND((SUM(BG82:BG289)),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ROUND((SUM(BH82:BH289)),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ROUND((SUM(BI82:BI289)),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KKN a.s.Objekt B-1.NP angiologická ambulance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Silnoproudá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Karlovy Vary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KKN a.s.nem.Karlovy Vary,Bezručova 19,Karlovy Vary</v>
      </c>
      <c r="G54" s="42"/>
      <c r="H54" s="42"/>
      <c r="I54" s="34" t="s">
        <v>31</v>
      </c>
      <c r="J54" s="38" t="str">
        <f>E21</f>
        <v>Jan Sobotka,Kynšperk n.O.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Miroslava Klimešová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120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1331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1332</v>
      </c>
      <c r="E62" s="176"/>
      <c r="F62" s="176"/>
      <c r="G62" s="176"/>
      <c r="H62" s="176"/>
      <c r="I62" s="176"/>
      <c r="J62" s="177">
        <f>J266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133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KKN a.s.Objekt B-1.NP angiologická ambulance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02 - Silnoproudá elektroinstalace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Karlovy Vary</v>
      </c>
      <c r="G76" s="42"/>
      <c r="H76" s="42"/>
      <c r="I76" s="34" t="s">
        <v>23</v>
      </c>
      <c r="J76" s="74" t="str">
        <f>IF(J12="","",J12)</f>
        <v>14. 5. 2025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E15</f>
        <v>KKN a.s.nem.Karlovy Vary,Bezručova 19,Karlovy Vary</v>
      </c>
      <c r="G78" s="42"/>
      <c r="H78" s="42"/>
      <c r="I78" s="34" t="s">
        <v>31</v>
      </c>
      <c r="J78" s="38" t="str">
        <f>E21</f>
        <v>Jan Sobotka,Kynšperk n.O.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Miroslava Klimešová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134</v>
      </c>
      <c r="D81" s="182" t="s">
        <v>59</v>
      </c>
      <c r="E81" s="182" t="s">
        <v>55</v>
      </c>
      <c r="F81" s="182" t="s">
        <v>56</v>
      </c>
      <c r="G81" s="182" t="s">
        <v>135</v>
      </c>
      <c r="H81" s="182" t="s">
        <v>136</v>
      </c>
      <c r="I81" s="182" t="s">
        <v>137</v>
      </c>
      <c r="J81" s="182" t="s">
        <v>112</v>
      </c>
      <c r="K81" s="183" t="s">
        <v>138</v>
      </c>
      <c r="L81" s="184"/>
      <c r="M81" s="94" t="s">
        <v>19</v>
      </c>
      <c r="N81" s="95" t="s">
        <v>44</v>
      </c>
      <c r="O81" s="95" t="s">
        <v>139</v>
      </c>
      <c r="P81" s="95" t="s">
        <v>140</v>
      </c>
      <c r="Q81" s="95" t="s">
        <v>141</v>
      </c>
      <c r="R81" s="95" t="s">
        <v>142</v>
      </c>
      <c r="S81" s="95" t="s">
        <v>143</v>
      </c>
      <c r="T81" s="96" t="s">
        <v>144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145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0.12960249999999998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113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73</v>
      </c>
      <c r="E83" s="193" t="s">
        <v>404</v>
      </c>
      <c r="F83" s="193" t="s">
        <v>405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P84+P266</f>
        <v>0</v>
      </c>
      <c r="Q83" s="198"/>
      <c r="R83" s="199">
        <f>R84+R266</f>
        <v>0.12960249999999998</v>
      </c>
      <c r="S83" s="198"/>
      <c r="T83" s="200">
        <f>T84+T266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73</v>
      </c>
      <c r="AU83" s="202" t="s">
        <v>74</v>
      </c>
      <c r="AY83" s="201" t="s">
        <v>148</v>
      </c>
      <c r="BK83" s="203">
        <f>BK84+BK266</f>
        <v>0</v>
      </c>
    </row>
    <row r="84" s="12" customFormat="1" ht="22.8" customHeight="1">
      <c r="A84" s="12"/>
      <c r="B84" s="190"/>
      <c r="C84" s="191"/>
      <c r="D84" s="192" t="s">
        <v>73</v>
      </c>
      <c r="E84" s="204" t="s">
        <v>1333</v>
      </c>
      <c r="F84" s="204" t="s">
        <v>1334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SUM(P85:P265)</f>
        <v>0</v>
      </c>
      <c r="Q84" s="198"/>
      <c r="R84" s="199">
        <f>SUM(R85:R265)</f>
        <v>0.12772249999999999</v>
      </c>
      <c r="S84" s="198"/>
      <c r="T84" s="200">
        <f>SUM(T85:T265)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73</v>
      </c>
      <c r="AU84" s="202" t="s">
        <v>82</v>
      </c>
      <c r="AY84" s="201" t="s">
        <v>148</v>
      </c>
      <c r="BK84" s="203">
        <f>SUM(BK85:BK265)</f>
        <v>0</v>
      </c>
    </row>
    <row r="85" s="2" customFormat="1" ht="16.5" customHeight="1">
      <c r="A85" s="40"/>
      <c r="B85" s="41"/>
      <c r="C85" s="206" t="s">
        <v>82</v>
      </c>
      <c r="D85" s="206" t="s">
        <v>151</v>
      </c>
      <c r="E85" s="207" t="s">
        <v>1335</v>
      </c>
      <c r="F85" s="208" t="s">
        <v>1336</v>
      </c>
      <c r="G85" s="209" t="s">
        <v>189</v>
      </c>
      <c r="H85" s="210">
        <v>37</v>
      </c>
      <c r="I85" s="211"/>
      <c r="J85" s="212">
        <f>ROUND(I85*H85,2)</f>
        <v>0</v>
      </c>
      <c r="K85" s="208" t="s">
        <v>155</v>
      </c>
      <c r="L85" s="46"/>
      <c r="M85" s="213" t="s">
        <v>19</v>
      </c>
      <c r="N85" s="214" t="s">
        <v>45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271</v>
      </c>
      <c r="AT85" s="217" t="s">
        <v>151</v>
      </c>
      <c r="AU85" s="217" t="s">
        <v>84</v>
      </c>
      <c r="AY85" s="19" t="s">
        <v>148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82</v>
      </c>
      <c r="BK85" s="218">
        <f>ROUND(I85*H85,2)</f>
        <v>0</v>
      </c>
      <c r="BL85" s="19" t="s">
        <v>271</v>
      </c>
      <c r="BM85" s="217" t="s">
        <v>1337</v>
      </c>
    </row>
    <row r="86" s="2" customFormat="1">
      <c r="A86" s="40"/>
      <c r="B86" s="41"/>
      <c r="C86" s="42"/>
      <c r="D86" s="219" t="s">
        <v>158</v>
      </c>
      <c r="E86" s="42"/>
      <c r="F86" s="220" t="s">
        <v>1338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158</v>
      </c>
      <c r="AU86" s="19" t="s">
        <v>84</v>
      </c>
    </row>
    <row r="87" s="2" customFormat="1">
      <c r="A87" s="40"/>
      <c r="B87" s="41"/>
      <c r="C87" s="42"/>
      <c r="D87" s="224" t="s">
        <v>160</v>
      </c>
      <c r="E87" s="42"/>
      <c r="F87" s="225" t="s">
        <v>1339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160</v>
      </c>
      <c r="AU87" s="19" t="s">
        <v>84</v>
      </c>
    </row>
    <row r="88" s="2" customFormat="1" ht="16.5" customHeight="1">
      <c r="A88" s="40"/>
      <c r="B88" s="41"/>
      <c r="C88" s="258" t="s">
        <v>84</v>
      </c>
      <c r="D88" s="258" t="s">
        <v>272</v>
      </c>
      <c r="E88" s="259" t="s">
        <v>1340</v>
      </c>
      <c r="F88" s="260" t="s">
        <v>1341</v>
      </c>
      <c r="G88" s="261" t="s">
        <v>189</v>
      </c>
      <c r="H88" s="262">
        <v>37</v>
      </c>
      <c r="I88" s="263"/>
      <c r="J88" s="264">
        <f>ROUND(I88*H88,2)</f>
        <v>0</v>
      </c>
      <c r="K88" s="260" t="s">
        <v>155</v>
      </c>
      <c r="L88" s="265"/>
      <c r="M88" s="266" t="s">
        <v>19</v>
      </c>
      <c r="N88" s="267" t="s">
        <v>45</v>
      </c>
      <c r="O88" s="86"/>
      <c r="P88" s="215">
        <f>O88*H88</f>
        <v>0</v>
      </c>
      <c r="Q88" s="215">
        <v>5.0000000000000002E-05</v>
      </c>
      <c r="R88" s="215">
        <f>Q88*H88</f>
        <v>0.0018500000000000001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371</v>
      </c>
      <c r="AT88" s="217" t="s">
        <v>272</v>
      </c>
      <c r="AU88" s="217" t="s">
        <v>84</v>
      </c>
      <c r="AY88" s="19" t="s">
        <v>148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82</v>
      </c>
      <c r="BK88" s="218">
        <f>ROUND(I88*H88,2)</f>
        <v>0</v>
      </c>
      <c r="BL88" s="19" t="s">
        <v>271</v>
      </c>
      <c r="BM88" s="217" t="s">
        <v>1342</v>
      </c>
    </row>
    <row r="89" s="2" customFormat="1">
      <c r="A89" s="40"/>
      <c r="B89" s="41"/>
      <c r="C89" s="42"/>
      <c r="D89" s="219" t="s">
        <v>158</v>
      </c>
      <c r="E89" s="42"/>
      <c r="F89" s="220" t="s">
        <v>1341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158</v>
      </c>
      <c r="AU89" s="19" t="s">
        <v>84</v>
      </c>
    </row>
    <row r="90" s="2" customFormat="1" ht="16.5" customHeight="1">
      <c r="A90" s="40"/>
      <c r="B90" s="41"/>
      <c r="C90" s="206" t="s">
        <v>149</v>
      </c>
      <c r="D90" s="206" t="s">
        <v>151</v>
      </c>
      <c r="E90" s="207" t="s">
        <v>1343</v>
      </c>
      <c r="F90" s="208" t="s">
        <v>1344</v>
      </c>
      <c r="G90" s="209" t="s">
        <v>189</v>
      </c>
      <c r="H90" s="210">
        <v>15</v>
      </c>
      <c r="I90" s="211"/>
      <c r="J90" s="212">
        <f>ROUND(I90*H90,2)</f>
        <v>0</v>
      </c>
      <c r="K90" s="208" t="s">
        <v>155</v>
      </c>
      <c r="L90" s="46"/>
      <c r="M90" s="213" t="s">
        <v>19</v>
      </c>
      <c r="N90" s="214" t="s">
        <v>45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271</v>
      </c>
      <c r="AT90" s="217" t="s">
        <v>151</v>
      </c>
      <c r="AU90" s="217" t="s">
        <v>84</v>
      </c>
      <c r="AY90" s="19" t="s">
        <v>148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82</v>
      </c>
      <c r="BK90" s="218">
        <f>ROUND(I90*H90,2)</f>
        <v>0</v>
      </c>
      <c r="BL90" s="19" t="s">
        <v>271</v>
      </c>
      <c r="BM90" s="217" t="s">
        <v>1345</v>
      </c>
    </row>
    <row r="91" s="2" customFormat="1">
      <c r="A91" s="40"/>
      <c r="B91" s="41"/>
      <c r="C91" s="42"/>
      <c r="D91" s="219" t="s">
        <v>158</v>
      </c>
      <c r="E91" s="42"/>
      <c r="F91" s="220" t="s">
        <v>1346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158</v>
      </c>
      <c r="AU91" s="19" t="s">
        <v>84</v>
      </c>
    </row>
    <row r="92" s="2" customFormat="1">
      <c r="A92" s="40"/>
      <c r="B92" s="41"/>
      <c r="C92" s="42"/>
      <c r="D92" s="224" t="s">
        <v>160</v>
      </c>
      <c r="E92" s="42"/>
      <c r="F92" s="225" t="s">
        <v>1347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160</v>
      </c>
      <c r="AU92" s="19" t="s">
        <v>84</v>
      </c>
    </row>
    <row r="93" s="2" customFormat="1" ht="16.5" customHeight="1">
      <c r="A93" s="40"/>
      <c r="B93" s="41"/>
      <c r="C93" s="258" t="s">
        <v>156</v>
      </c>
      <c r="D93" s="258" t="s">
        <v>272</v>
      </c>
      <c r="E93" s="259" t="s">
        <v>1348</v>
      </c>
      <c r="F93" s="260" t="s">
        <v>1349</v>
      </c>
      <c r="G93" s="261" t="s">
        <v>189</v>
      </c>
      <c r="H93" s="262">
        <v>15</v>
      </c>
      <c r="I93" s="263"/>
      <c r="J93" s="264">
        <f>ROUND(I93*H93,2)</f>
        <v>0</v>
      </c>
      <c r="K93" s="260" t="s">
        <v>155</v>
      </c>
      <c r="L93" s="265"/>
      <c r="M93" s="266" t="s">
        <v>19</v>
      </c>
      <c r="N93" s="267" t="s">
        <v>45</v>
      </c>
      <c r="O93" s="86"/>
      <c r="P93" s="215">
        <f>O93*H93</f>
        <v>0</v>
      </c>
      <c r="Q93" s="215">
        <v>9.0000000000000006E-05</v>
      </c>
      <c r="R93" s="215">
        <f>Q93*H93</f>
        <v>0.0013500000000000001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371</v>
      </c>
      <c r="AT93" s="217" t="s">
        <v>272</v>
      </c>
      <c r="AU93" s="217" t="s">
        <v>84</v>
      </c>
      <c r="AY93" s="19" t="s">
        <v>148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82</v>
      </c>
      <c r="BK93" s="218">
        <f>ROUND(I93*H93,2)</f>
        <v>0</v>
      </c>
      <c r="BL93" s="19" t="s">
        <v>271</v>
      </c>
      <c r="BM93" s="217" t="s">
        <v>1350</v>
      </c>
    </row>
    <row r="94" s="2" customFormat="1">
      <c r="A94" s="40"/>
      <c r="B94" s="41"/>
      <c r="C94" s="42"/>
      <c r="D94" s="219" t="s">
        <v>158</v>
      </c>
      <c r="E94" s="42"/>
      <c r="F94" s="220" t="s">
        <v>1349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158</v>
      </c>
      <c r="AU94" s="19" t="s">
        <v>84</v>
      </c>
    </row>
    <row r="95" s="2" customFormat="1" ht="16.5" customHeight="1">
      <c r="A95" s="40"/>
      <c r="B95" s="41"/>
      <c r="C95" s="206" t="s">
        <v>186</v>
      </c>
      <c r="D95" s="206" t="s">
        <v>151</v>
      </c>
      <c r="E95" s="207" t="s">
        <v>1351</v>
      </c>
      <c r="F95" s="208" t="s">
        <v>1352</v>
      </c>
      <c r="G95" s="209" t="s">
        <v>356</v>
      </c>
      <c r="H95" s="210">
        <v>100</v>
      </c>
      <c r="I95" s="211"/>
      <c r="J95" s="212">
        <f>ROUND(I95*H95,2)</f>
        <v>0</v>
      </c>
      <c r="K95" s="208" t="s">
        <v>155</v>
      </c>
      <c r="L95" s="46"/>
      <c r="M95" s="213" t="s">
        <v>19</v>
      </c>
      <c r="N95" s="214" t="s">
        <v>45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271</v>
      </c>
      <c r="AT95" s="217" t="s">
        <v>151</v>
      </c>
      <c r="AU95" s="217" t="s">
        <v>84</v>
      </c>
      <c r="AY95" s="19" t="s">
        <v>148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82</v>
      </c>
      <c r="BK95" s="218">
        <f>ROUND(I95*H95,2)</f>
        <v>0</v>
      </c>
      <c r="BL95" s="19" t="s">
        <v>271</v>
      </c>
      <c r="BM95" s="217" t="s">
        <v>1353</v>
      </c>
    </row>
    <row r="96" s="2" customFormat="1">
      <c r="A96" s="40"/>
      <c r="B96" s="41"/>
      <c r="C96" s="42"/>
      <c r="D96" s="219" t="s">
        <v>158</v>
      </c>
      <c r="E96" s="42"/>
      <c r="F96" s="220" t="s">
        <v>1354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158</v>
      </c>
      <c r="AU96" s="19" t="s">
        <v>84</v>
      </c>
    </row>
    <row r="97" s="2" customFormat="1">
      <c r="A97" s="40"/>
      <c r="B97" s="41"/>
      <c r="C97" s="42"/>
      <c r="D97" s="224" t="s">
        <v>160</v>
      </c>
      <c r="E97" s="42"/>
      <c r="F97" s="225" t="s">
        <v>1355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160</v>
      </c>
      <c r="AU97" s="19" t="s">
        <v>84</v>
      </c>
    </row>
    <row r="98" s="2" customFormat="1" ht="16.5" customHeight="1">
      <c r="A98" s="40"/>
      <c r="B98" s="41"/>
      <c r="C98" s="258" t="s">
        <v>171</v>
      </c>
      <c r="D98" s="258" t="s">
        <v>272</v>
      </c>
      <c r="E98" s="259" t="s">
        <v>1356</v>
      </c>
      <c r="F98" s="260" t="s">
        <v>1357</v>
      </c>
      <c r="G98" s="261" t="s">
        <v>356</v>
      </c>
      <c r="H98" s="262">
        <v>115</v>
      </c>
      <c r="I98" s="263"/>
      <c r="J98" s="264">
        <f>ROUND(I98*H98,2)</f>
        <v>0</v>
      </c>
      <c r="K98" s="260" t="s">
        <v>155</v>
      </c>
      <c r="L98" s="265"/>
      <c r="M98" s="266" t="s">
        <v>19</v>
      </c>
      <c r="N98" s="267" t="s">
        <v>45</v>
      </c>
      <c r="O98" s="86"/>
      <c r="P98" s="215">
        <f>O98*H98</f>
        <v>0</v>
      </c>
      <c r="Q98" s="215">
        <v>6.9999999999999994E-05</v>
      </c>
      <c r="R98" s="215">
        <f>Q98*H98</f>
        <v>0.0080499999999999999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371</v>
      </c>
      <c r="AT98" s="217" t="s">
        <v>272</v>
      </c>
      <c r="AU98" s="217" t="s">
        <v>84</v>
      </c>
      <c r="AY98" s="19" t="s">
        <v>148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82</v>
      </c>
      <c r="BK98" s="218">
        <f>ROUND(I98*H98,2)</f>
        <v>0</v>
      </c>
      <c r="BL98" s="19" t="s">
        <v>271</v>
      </c>
      <c r="BM98" s="217" t="s">
        <v>1358</v>
      </c>
    </row>
    <row r="99" s="2" customFormat="1">
      <c r="A99" s="40"/>
      <c r="B99" s="41"/>
      <c r="C99" s="42"/>
      <c r="D99" s="219" t="s">
        <v>158</v>
      </c>
      <c r="E99" s="42"/>
      <c r="F99" s="220" t="s">
        <v>1357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158</v>
      </c>
      <c r="AU99" s="19" t="s">
        <v>84</v>
      </c>
    </row>
    <row r="100" s="14" customFormat="1">
      <c r="A100" s="14"/>
      <c r="B100" s="236"/>
      <c r="C100" s="237"/>
      <c r="D100" s="219" t="s">
        <v>162</v>
      </c>
      <c r="E100" s="237"/>
      <c r="F100" s="239" t="s">
        <v>1359</v>
      </c>
      <c r="G100" s="237"/>
      <c r="H100" s="240">
        <v>115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162</v>
      </c>
      <c r="AU100" s="246" t="s">
        <v>84</v>
      </c>
      <c r="AV100" s="14" t="s">
        <v>84</v>
      </c>
      <c r="AW100" s="14" t="s">
        <v>4</v>
      </c>
      <c r="AX100" s="14" t="s">
        <v>82</v>
      </c>
      <c r="AY100" s="246" t="s">
        <v>148</v>
      </c>
    </row>
    <row r="101" s="2" customFormat="1" ht="16.5" customHeight="1">
      <c r="A101" s="40"/>
      <c r="B101" s="41"/>
      <c r="C101" s="206" t="s">
        <v>198</v>
      </c>
      <c r="D101" s="206" t="s">
        <v>151</v>
      </c>
      <c r="E101" s="207" t="s">
        <v>1360</v>
      </c>
      <c r="F101" s="208" t="s">
        <v>1361</v>
      </c>
      <c r="G101" s="209" t="s">
        <v>356</v>
      </c>
      <c r="H101" s="210">
        <v>40</v>
      </c>
      <c r="I101" s="211"/>
      <c r="J101" s="212">
        <f>ROUND(I101*H101,2)</f>
        <v>0</v>
      </c>
      <c r="K101" s="208" t="s">
        <v>155</v>
      </c>
      <c r="L101" s="46"/>
      <c r="M101" s="213" t="s">
        <v>19</v>
      </c>
      <c r="N101" s="214" t="s">
        <v>45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271</v>
      </c>
      <c r="AT101" s="217" t="s">
        <v>151</v>
      </c>
      <c r="AU101" s="217" t="s">
        <v>84</v>
      </c>
      <c r="AY101" s="19" t="s">
        <v>148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82</v>
      </c>
      <c r="BK101" s="218">
        <f>ROUND(I101*H101,2)</f>
        <v>0</v>
      </c>
      <c r="BL101" s="19" t="s">
        <v>271</v>
      </c>
      <c r="BM101" s="217" t="s">
        <v>1362</v>
      </c>
    </row>
    <row r="102" s="2" customFormat="1">
      <c r="A102" s="40"/>
      <c r="B102" s="41"/>
      <c r="C102" s="42"/>
      <c r="D102" s="219" t="s">
        <v>158</v>
      </c>
      <c r="E102" s="42"/>
      <c r="F102" s="220" t="s">
        <v>1363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158</v>
      </c>
      <c r="AU102" s="19" t="s">
        <v>84</v>
      </c>
    </row>
    <row r="103" s="2" customFormat="1">
      <c r="A103" s="40"/>
      <c r="B103" s="41"/>
      <c r="C103" s="42"/>
      <c r="D103" s="224" t="s">
        <v>160</v>
      </c>
      <c r="E103" s="42"/>
      <c r="F103" s="225" t="s">
        <v>1364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160</v>
      </c>
      <c r="AU103" s="19" t="s">
        <v>84</v>
      </c>
    </row>
    <row r="104" s="2" customFormat="1" ht="16.5" customHeight="1">
      <c r="A104" s="40"/>
      <c r="B104" s="41"/>
      <c r="C104" s="258" t="s">
        <v>204</v>
      </c>
      <c r="D104" s="258" t="s">
        <v>272</v>
      </c>
      <c r="E104" s="259" t="s">
        <v>1365</v>
      </c>
      <c r="F104" s="260" t="s">
        <v>1366</v>
      </c>
      <c r="G104" s="261" t="s">
        <v>356</v>
      </c>
      <c r="H104" s="262">
        <v>46</v>
      </c>
      <c r="I104" s="263"/>
      <c r="J104" s="264">
        <f>ROUND(I104*H104,2)</f>
        <v>0</v>
      </c>
      <c r="K104" s="260" t="s">
        <v>155</v>
      </c>
      <c r="L104" s="265"/>
      <c r="M104" s="266" t="s">
        <v>19</v>
      </c>
      <c r="N104" s="267" t="s">
        <v>45</v>
      </c>
      <c r="O104" s="86"/>
      <c r="P104" s="215">
        <f>O104*H104</f>
        <v>0</v>
      </c>
      <c r="Q104" s="215">
        <v>0.00017000000000000001</v>
      </c>
      <c r="R104" s="215">
        <f>Q104*H104</f>
        <v>0.0078200000000000006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371</v>
      </c>
      <c r="AT104" s="217" t="s">
        <v>272</v>
      </c>
      <c r="AU104" s="217" t="s">
        <v>84</v>
      </c>
      <c r="AY104" s="19" t="s">
        <v>148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82</v>
      </c>
      <c r="BK104" s="218">
        <f>ROUND(I104*H104,2)</f>
        <v>0</v>
      </c>
      <c r="BL104" s="19" t="s">
        <v>271</v>
      </c>
      <c r="BM104" s="217" t="s">
        <v>1367</v>
      </c>
    </row>
    <row r="105" s="2" customFormat="1">
      <c r="A105" s="40"/>
      <c r="B105" s="41"/>
      <c r="C105" s="42"/>
      <c r="D105" s="219" t="s">
        <v>158</v>
      </c>
      <c r="E105" s="42"/>
      <c r="F105" s="220" t="s">
        <v>1366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158</v>
      </c>
      <c r="AU105" s="19" t="s">
        <v>84</v>
      </c>
    </row>
    <row r="106" s="14" customFormat="1">
      <c r="A106" s="14"/>
      <c r="B106" s="236"/>
      <c r="C106" s="237"/>
      <c r="D106" s="219" t="s">
        <v>162</v>
      </c>
      <c r="E106" s="237"/>
      <c r="F106" s="239" t="s">
        <v>1368</v>
      </c>
      <c r="G106" s="237"/>
      <c r="H106" s="240">
        <v>46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162</v>
      </c>
      <c r="AU106" s="246" t="s">
        <v>84</v>
      </c>
      <c r="AV106" s="14" t="s">
        <v>84</v>
      </c>
      <c r="AW106" s="14" t="s">
        <v>4</v>
      </c>
      <c r="AX106" s="14" t="s">
        <v>82</v>
      </c>
      <c r="AY106" s="246" t="s">
        <v>148</v>
      </c>
    </row>
    <row r="107" s="2" customFormat="1" ht="16.5" customHeight="1">
      <c r="A107" s="40"/>
      <c r="B107" s="41"/>
      <c r="C107" s="206" t="s">
        <v>216</v>
      </c>
      <c r="D107" s="206" t="s">
        <v>151</v>
      </c>
      <c r="E107" s="207" t="s">
        <v>1369</v>
      </c>
      <c r="F107" s="208" t="s">
        <v>1370</v>
      </c>
      <c r="G107" s="209" t="s">
        <v>356</v>
      </c>
      <c r="H107" s="210">
        <v>170</v>
      </c>
      <c r="I107" s="211"/>
      <c r="J107" s="212">
        <f>ROUND(I107*H107,2)</f>
        <v>0</v>
      </c>
      <c r="K107" s="208" t="s">
        <v>155</v>
      </c>
      <c r="L107" s="46"/>
      <c r="M107" s="213" t="s">
        <v>19</v>
      </c>
      <c r="N107" s="214" t="s">
        <v>45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271</v>
      </c>
      <c r="AT107" s="217" t="s">
        <v>151</v>
      </c>
      <c r="AU107" s="217" t="s">
        <v>84</v>
      </c>
      <c r="AY107" s="19" t="s">
        <v>148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82</v>
      </c>
      <c r="BK107" s="218">
        <f>ROUND(I107*H107,2)</f>
        <v>0</v>
      </c>
      <c r="BL107" s="19" t="s">
        <v>271</v>
      </c>
      <c r="BM107" s="217" t="s">
        <v>1371</v>
      </c>
    </row>
    <row r="108" s="2" customFormat="1">
      <c r="A108" s="40"/>
      <c r="B108" s="41"/>
      <c r="C108" s="42"/>
      <c r="D108" s="219" t="s">
        <v>158</v>
      </c>
      <c r="E108" s="42"/>
      <c r="F108" s="220" t="s">
        <v>1372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158</v>
      </c>
      <c r="AU108" s="19" t="s">
        <v>84</v>
      </c>
    </row>
    <row r="109" s="2" customFormat="1">
      <c r="A109" s="40"/>
      <c r="B109" s="41"/>
      <c r="C109" s="42"/>
      <c r="D109" s="224" t="s">
        <v>160</v>
      </c>
      <c r="E109" s="42"/>
      <c r="F109" s="225" t="s">
        <v>1373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160</v>
      </c>
      <c r="AU109" s="19" t="s">
        <v>84</v>
      </c>
    </row>
    <row r="110" s="2" customFormat="1" ht="16.5" customHeight="1">
      <c r="A110" s="40"/>
      <c r="B110" s="41"/>
      <c r="C110" s="258" t="s">
        <v>224</v>
      </c>
      <c r="D110" s="258" t="s">
        <v>272</v>
      </c>
      <c r="E110" s="259" t="s">
        <v>1374</v>
      </c>
      <c r="F110" s="260" t="s">
        <v>1375</v>
      </c>
      <c r="G110" s="261" t="s">
        <v>356</v>
      </c>
      <c r="H110" s="262">
        <v>195.5</v>
      </c>
      <c r="I110" s="263"/>
      <c r="J110" s="264">
        <f>ROUND(I110*H110,2)</f>
        <v>0</v>
      </c>
      <c r="K110" s="260" t="s">
        <v>155</v>
      </c>
      <c r="L110" s="265"/>
      <c r="M110" s="266" t="s">
        <v>19</v>
      </c>
      <c r="N110" s="267" t="s">
        <v>45</v>
      </c>
      <c r="O110" s="86"/>
      <c r="P110" s="215">
        <f>O110*H110</f>
        <v>0</v>
      </c>
      <c r="Q110" s="215">
        <v>0.00012</v>
      </c>
      <c r="R110" s="215">
        <f>Q110*H110</f>
        <v>0.023460000000000002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371</v>
      </c>
      <c r="AT110" s="217" t="s">
        <v>272</v>
      </c>
      <c r="AU110" s="217" t="s">
        <v>84</v>
      </c>
      <c r="AY110" s="19" t="s">
        <v>148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82</v>
      </c>
      <c r="BK110" s="218">
        <f>ROUND(I110*H110,2)</f>
        <v>0</v>
      </c>
      <c r="BL110" s="19" t="s">
        <v>271</v>
      </c>
      <c r="BM110" s="217" t="s">
        <v>1376</v>
      </c>
    </row>
    <row r="111" s="2" customFormat="1">
      <c r="A111" s="40"/>
      <c r="B111" s="41"/>
      <c r="C111" s="42"/>
      <c r="D111" s="219" t="s">
        <v>158</v>
      </c>
      <c r="E111" s="42"/>
      <c r="F111" s="220" t="s">
        <v>1375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158</v>
      </c>
      <c r="AU111" s="19" t="s">
        <v>84</v>
      </c>
    </row>
    <row r="112" s="14" customFormat="1">
      <c r="A112" s="14"/>
      <c r="B112" s="236"/>
      <c r="C112" s="237"/>
      <c r="D112" s="219" t="s">
        <v>162</v>
      </c>
      <c r="E112" s="237"/>
      <c r="F112" s="239" t="s">
        <v>1377</v>
      </c>
      <c r="G112" s="237"/>
      <c r="H112" s="240">
        <v>195.5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162</v>
      </c>
      <c r="AU112" s="246" t="s">
        <v>84</v>
      </c>
      <c r="AV112" s="14" t="s">
        <v>84</v>
      </c>
      <c r="AW112" s="14" t="s">
        <v>4</v>
      </c>
      <c r="AX112" s="14" t="s">
        <v>82</v>
      </c>
      <c r="AY112" s="246" t="s">
        <v>148</v>
      </c>
    </row>
    <row r="113" s="2" customFormat="1" ht="16.5" customHeight="1">
      <c r="A113" s="40"/>
      <c r="B113" s="41"/>
      <c r="C113" s="206" t="s">
        <v>231</v>
      </c>
      <c r="D113" s="206" t="s">
        <v>151</v>
      </c>
      <c r="E113" s="207" t="s">
        <v>1378</v>
      </c>
      <c r="F113" s="208" t="s">
        <v>1379</v>
      </c>
      <c r="G113" s="209" t="s">
        <v>356</v>
      </c>
      <c r="H113" s="210">
        <v>215</v>
      </c>
      <c r="I113" s="211"/>
      <c r="J113" s="212">
        <f>ROUND(I113*H113,2)</f>
        <v>0</v>
      </c>
      <c r="K113" s="208" t="s">
        <v>155</v>
      </c>
      <c r="L113" s="46"/>
      <c r="M113" s="213" t="s">
        <v>19</v>
      </c>
      <c r="N113" s="214" t="s">
        <v>45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271</v>
      </c>
      <c r="AT113" s="217" t="s">
        <v>151</v>
      </c>
      <c r="AU113" s="217" t="s">
        <v>84</v>
      </c>
      <c r="AY113" s="19" t="s">
        <v>148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82</v>
      </c>
      <c r="BK113" s="218">
        <f>ROUND(I113*H113,2)</f>
        <v>0</v>
      </c>
      <c r="BL113" s="19" t="s">
        <v>271</v>
      </c>
      <c r="BM113" s="217" t="s">
        <v>1380</v>
      </c>
    </row>
    <row r="114" s="2" customFormat="1">
      <c r="A114" s="40"/>
      <c r="B114" s="41"/>
      <c r="C114" s="42"/>
      <c r="D114" s="219" t="s">
        <v>158</v>
      </c>
      <c r="E114" s="42"/>
      <c r="F114" s="220" t="s">
        <v>1381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158</v>
      </c>
      <c r="AU114" s="19" t="s">
        <v>84</v>
      </c>
    </row>
    <row r="115" s="2" customFormat="1">
      <c r="A115" s="40"/>
      <c r="B115" s="41"/>
      <c r="C115" s="42"/>
      <c r="D115" s="224" t="s">
        <v>160</v>
      </c>
      <c r="E115" s="42"/>
      <c r="F115" s="225" t="s">
        <v>1382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160</v>
      </c>
      <c r="AU115" s="19" t="s">
        <v>84</v>
      </c>
    </row>
    <row r="116" s="2" customFormat="1" ht="16.5" customHeight="1">
      <c r="A116" s="40"/>
      <c r="B116" s="41"/>
      <c r="C116" s="258" t="s">
        <v>8</v>
      </c>
      <c r="D116" s="258" t="s">
        <v>272</v>
      </c>
      <c r="E116" s="259" t="s">
        <v>1383</v>
      </c>
      <c r="F116" s="260" t="s">
        <v>1384</v>
      </c>
      <c r="G116" s="261" t="s">
        <v>356</v>
      </c>
      <c r="H116" s="262">
        <v>247.25</v>
      </c>
      <c r="I116" s="263"/>
      <c r="J116" s="264">
        <f>ROUND(I116*H116,2)</f>
        <v>0</v>
      </c>
      <c r="K116" s="260" t="s">
        <v>155</v>
      </c>
      <c r="L116" s="265"/>
      <c r="M116" s="266" t="s">
        <v>19</v>
      </c>
      <c r="N116" s="267" t="s">
        <v>45</v>
      </c>
      <c r="O116" s="86"/>
      <c r="P116" s="215">
        <f>O116*H116</f>
        <v>0</v>
      </c>
      <c r="Q116" s="215">
        <v>0.00017000000000000001</v>
      </c>
      <c r="R116" s="215">
        <f>Q116*H116</f>
        <v>0.0420325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371</v>
      </c>
      <c r="AT116" s="217" t="s">
        <v>272</v>
      </c>
      <c r="AU116" s="217" t="s">
        <v>84</v>
      </c>
      <c r="AY116" s="19" t="s">
        <v>148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82</v>
      </c>
      <c r="BK116" s="218">
        <f>ROUND(I116*H116,2)</f>
        <v>0</v>
      </c>
      <c r="BL116" s="19" t="s">
        <v>271</v>
      </c>
      <c r="BM116" s="217" t="s">
        <v>1385</v>
      </c>
    </row>
    <row r="117" s="2" customFormat="1">
      <c r="A117" s="40"/>
      <c r="B117" s="41"/>
      <c r="C117" s="42"/>
      <c r="D117" s="219" t="s">
        <v>158</v>
      </c>
      <c r="E117" s="42"/>
      <c r="F117" s="220" t="s">
        <v>1384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158</v>
      </c>
      <c r="AU117" s="19" t="s">
        <v>84</v>
      </c>
    </row>
    <row r="118" s="14" customFormat="1">
      <c r="A118" s="14"/>
      <c r="B118" s="236"/>
      <c r="C118" s="237"/>
      <c r="D118" s="219" t="s">
        <v>162</v>
      </c>
      <c r="E118" s="237"/>
      <c r="F118" s="239" t="s">
        <v>1386</v>
      </c>
      <c r="G118" s="237"/>
      <c r="H118" s="240">
        <v>247.25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162</v>
      </c>
      <c r="AU118" s="246" t="s">
        <v>84</v>
      </c>
      <c r="AV118" s="14" t="s">
        <v>84</v>
      </c>
      <c r="AW118" s="14" t="s">
        <v>4</v>
      </c>
      <c r="AX118" s="14" t="s">
        <v>82</v>
      </c>
      <c r="AY118" s="246" t="s">
        <v>148</v>
      </c>
    </row>
    <row r="119" s="2" customFormat="1" ht="16.5" customHeight="1">
      <c r="A119" s="40"/>
      <c r="B119" s="41"/>
      <c r="C119" s="206" t="s">
        <v>244</v>
      </c>
      <c r="D119" s="206" t="s">
        <v>151</v>
      </c>
      <c r="E119" s="207" t="s">
        <v>1387</v>
      </c>
      <c r="F119" s="208" t="s">
        <v>1388</v>
      </c>
      <c r="G119" s="209" t="s">
        <v>356</v>
      </c>
      <c r="H119" s="210">
        <v>10</v>
      </c>
      <c r="I119" s="211"/>
      <c r="J119" s="212">
        <f>ROUND(I119*H119,2)</f>
        <v>0</v>
      </c>
      <c r="K119" s="208" t="s">
        <v>155</v>
      </c>
      <c r="L119" s="46"/>
      <c r="M119" s="213" t="s">
        <v>19</v>
      </c>
      <c r="N119" s="214" t="s">
        <v>45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271</v>
      </c>
      <c r="AT119" s="217" t="s">
        <v>151</v>
      </c>
      <c r="AU119" s="217" t="s">
        <v>84</v>
      </c>
      <c r="AY119" s="19" t="s">
        <v>148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82</v>
      </c>
      <c r="BK119" s="218">
        <f>ROUND(I119*H119,2)</f>
        <v>0</v>
      </c>
      <c r="BL119" s="19" t="s">
        <v>271</v>
      </c>
      <c r="BM119" s="217" t="s">
        <v>1389</v>
      </c>
    </row>
    <row r="120" s="2" customFormat="1">
      <c r="A120" s="40"/>
      <c r="B120" s="41"/>
      <c r="C120" s="42"/>
      <c r="D120" s="219" t="s">
        <v>158</v>
      </c>
      <c r="E120" s="42"/>
      <c r="F120" s="220" t="s">
        <v>1390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158</v>
      </c>
      <c r="AU120" s="19" t="s">
        <v>84</v>
      </c>
    </row>
    <row r="121" s="2" customFormat="1">
      <c r="A121" s="40"/>
      <c r="B121" s="41"/>
      <c r="C121" s="42"/>
      <c r="D121" s="224" t="s">
        <v>160</v>
      </c>
      <c r="E121" s="42"/>
      <c r="F121" s="225" t="s">
        <v>1391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160</v>
      </c>
      <c r="AU121" s="19" t="s">
        <v>84</v>
      </c>
    </row>
    <row r="122" s="2" customFormat="1" ht="16.5" customHeight="1">
      <c r="A122" s="40"/>
      <c r="B122" s="41"/>
      <c r="C122" s="258" t="s">
        <v>255</v>
      </c>
      <c r="D122" s="258" t="s">
        <v>272</v>
      </c>
      <c r="E122" s="259" t="s">
        <v>1392</v>
      </c>
      <c r="F122" s="260" t="s">
        <v>1393</v>
      </c>
      <c r="G122" s="261" t="s">
        <v>356</v>
      </c>
      <c r="H122" s="262">
        <v>11.5</v>
      </c>
      <c r="I122" s="263"/>
      <c r="J122" s="264">
        <f>ROUND(I122*H122,2)</f>
        <v>0</v>
      </c>
      <c r="K122" s="260" t="s">
        <v>155</v>
      </c>
      <c r="L122" s="265"/>
      <c r="M122" s="266" t="s">
        <v>19</v>
      </c>
      <c r="N122" s="267" t="s">
        <v>45</v>
      </c>
      <c r="O122" s="86"/>
      <c r="P122" s="215">
        <f>O122*H122</f>
        <v>0</v>
      </c>
      <c r="Q122" s="215">
        <v>0.00016000000000000001</v>
      </c>
      <c r="R122" s="215">
        <f>Q122*H122</f>
        <v>0.0018400000000000001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371</v>
      </c>
      <c r="AT122" s="217" t="s">
        <v>272</v>
      </c>
      <c r="AU122" s="217" t="s">
        <v>84</v>
      </c>
      <c r="AY122" s="19" t="s">
        <v>148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82</v>
      </c>
      <c r="BK122" s="218">
        <f>ROUND(I122*H122,2)</f>
        <v>0</v>
      </c>
      <c r="BL122" s="19" t="s">
        <v>271</v>
      </c>
      <c r="BM122" s="217" t="s">
        <v>1394</v>
      </c>
    </row>
    <row r="123" s="2" customFormat="1">
      <c r="A123" s="40"/>
      <c r="B123" s="41"/>
      <c r="C123" s="42"/>
      <c r="D123" s="219" t="s">
        <v>158</v>
      </c>
      <c r="E123" s="42"/>
      <c r="F123" s="220" t="s">
        <v>1393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158</v>
      </c>
      <c r="AU123" s="19" t="s">
        <v>84</v>
      </c>
    </row>
    <row r="124" s="14" customFormat="1">
      <c r="A124" s="14"/>
      <c r="B124" s="236"/>
      <c r="C124" s="237"/>
      <c r="D124" s="219" t="s">
        <v>162</v>
      </c>
      <c r="E124" s="237"/>
      <c r="F124" s="239" t="s">
        <v>1395</v>
      </c>
      <c r="G124" s="237"/>
      <c r="H124" s="240">
        <v>11.5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162</v>
      </c>
      <c r="AU124" s="246" t="s">
        <v>84</v>
      </c>
      <c r="AV124" s="14" t="s">
        <v>84</v>
      </c>
      <c r="AW124" s="14" t="s">
        <v>4</v>
      </c>
      <c r="AX124" s="14" t="s">
        <v>82</v>
      </c>
      <c r="AY124" s="246" t="s">
        <v>148</v>
      </c>
    </row>
    <row r="125" s="2" customFormat="1" ht="16.5" customHeight="1">
      <c r="A125" s="40"/>
      <c r="B125" s="41"/>
      <c r="C125" s="206" t="s">
        <v>264</v>
      </c>
      <c r="D125" s="206" t="s">
        <v>151</v>
      </c>
      <c r="E125" s="207" t="s">
        <v>1396</v>
      </c>
      <c r="F125" s="208" t="s">
        <v>1397</v>
      </c>
      <c r="G125" s="209" t="s">
        <v>356</v>
      </c>
      <c r="H125" s="210">
        <v>40</v>
      </c>
      <c r="I125" s="211"/>
      <c r="J125" s="212">
        <f>ROUND(I125*H125,2)</f>
        <v>0</v>
      </c>
      <c r="K125" s="208" t="s">
        <v>155</v>
      </c>
      <c r="L125" s="46"/>
      <c r="M125" s="213" t="s">
        <v>19</v>
      </c>
      <c r="N125" s="214" t="s">
        <v>45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271</v>
      </c>
      <c r="AT125" s="217" t="s">
        <v>151</v>
      </c>
      <c r="AU125" s="217" t="s">
        <v>84</v>
      </c>
      <c r="AY125" s="19" t="s">
        <v>148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82</v>
      </c>
      <c r="BK125" s="218">
        <f>ROUND(I125*H125,2)</f>
        <v>0</v>
      </c>
      <c r="BL125" s="19" t="s">
        <v>271</v>
      </c>
      <c r="BM125" s="217" t="s">
        <v>1398</v>
      </c>
    </row>
    <row r="126" s="2" customFormat="1">
      <c r="A126" s="40"/>
      <c r="B126" s="41"/>
      <c r="C126" s="42"/>
      <c r="D126" s="219" t="s">
        <v>158</v>
      </c>
      <c r="E126" s="42"/>
      <c r="F126" s="220" t="s">
        <v>1399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158</v>
      </c>
      <c r="AU126" s="19" t="s">
        <v>84</v>
      </c>
    </row>
    <row r="127" s="2" customFormat="1">
      <c r="A127" s="40"/>
      <c r="B127" s="41"/>
      <c r="C127" s="42"/>
      <c r="D127" s="224" t="s">
        <v>160</v>
      </c>
      <c r="E127" s="42"/>
      <c r="F127" s="225" t="s">
        <v>1400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160</v>
      </c>
      <c r="AU127" s="19" t="s">
        <v>84</v>
      </c>
    </row>
    <row r="128" s="2" customFormat="1" ht="16.5" customHeight="1">
      <c r="A128" s="40"/>
      <c r="B128" s="41"/>
      <c r="C128" s="258" t="s">
        <v>271</v>
      </c>
      <c r="D128" s="258" t="s">
        <v>272</v>
      </c>
      <c r="E128" s="259" t="s">
        <v>1401</v>
      </c>
      <c r="F128" s="260" t="s">
        <v>1402</v>
      </c>
      <c r="G128" s="261" t="s">
        <v>356</v>
      </c>
      <c r="H128" s="262">
        <v>46</v>
      </c>
      <c r="I128" s="263"/>
      <c r="J128" s="264">
        <f>ROUND(I128*H128,2)</f>
        <v>0</v>
      </c>
      <c r="K128" s="260" t="s">
        <v>155</v>
      </c>
      <c r="L128" s="265"/>
      <c r="M128" s="266" t="s">
        <v>19</v>
      </c>
      <c r="N128" s="267" t="s">
        <v>45</v>
      </c>
      <c r="O128" s="86"/>
      <c r="P128" s="215">
        <f>O128*H128</f>
        <v>0</v>
      </c>
      <c r="Q128" s="215">
        <v>0.00052999999999999998</v>
      </c>
      <c r="R128" s="215">
        <f>Q128*H128</f>
        <v>0.024379999999999999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371</v>
      </c>
      <c r="AT128" s="217" t="s">
        <v>272</v>
      </c>
      <c r="AU128" s="217" t="s">
        <v>84</v>
      </c>
      <c r="AY128" s="19" t="s">
        <v>148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82</v>
      </c>
      <c r="BK128" s="218">
        <f>ROUND(I128*H128,2)</f>
        <v>0</v>
      </c>
      <c r="BL128" s="19" t="s">
        <v>271</v>
      </c>
      <c r="BM128" s="217" t="s">
        <v>1403</v>
      </c>
    </row>
    <row r="129" s="2" customFormat="1">
      <c r="A129" s="40"/>
      <c r="B129" s="41"/>
      <c r="C129" s="42"/>
      <c r="D129" s="219" t="s">
        <v>158</v>
      </c>
      <c r="E129" s="42"/>
      <c r="F129" s="220" t="s">
        <v>1402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158</v>
      </c>
      <c r="AU129" s="19" t="s">
        <v>84</v>
      </c>
    </row>
    <row r="130" s="14" customFormat="1">
      <c r="A130" s="14"/>
      <c r="B130" s="236"/>
      <c r="C130" s="237"/>
      <c r="D130" s="219" t="s">
        <v>162</v>
      </c>
      <c r="E130" s="237"/>
      <c r="F130" s="239" t="s">
        <v>1368</v>
      </c>
      <c r="G130" s="237"/>
      <c r="H130" s="240">
        <v>46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162</v>
      </c>
      <c r="AU130" s="246" t="s">
        <v>84</v>
      </c>
      <c r="AV130" s="14" t="s">
        <v>84</v>
      </c>
      <c r="AW130" s="14" t="s">
        <v>4</v>
      </c>
      <c r="AX130" s="14" t="s">
        <v>82</v>
      </c>
      <c r="AY130" s="246" t="s">
        <v>148</v>
      </c>
    </row>
    <row r="131" s="2" customFormat="1" ht="16.5" customHeight="1">
      <c r="A131" s="40"/>
      <c r="B131" s="41"/>
      <c r="C131" s="206" t="s">
        <v>276</v>
      </c>
      <c r="D131" s="206" t="s">
        <v>151</v>
      </c>
      <c r="E131" s="207" t="s">
        <v>1404</v>
      </c>
      <c r="F131" s="208" t="s">
        <v>1405</v>
      </c>
      <c r="G131" s="209" t="s">
        <v>189</v>
      </c>
      <c r="H131" s="210">
        <v>39</v>
      </c>
      <c r="I131" s="211"/>
      <c r="J131" s="212">
        <f>ROUND(I131*H131,2)</f>
        <v>0</v>
      </c>
      <c r="K131" s="208" t="s">
        <v>155</v>
      </c>
      <c r="L131" s="46"/>
      <c r="M131" s="213" t="s">
        <v>19</v>
      </c>
      <c r="N131" s="214" t="s">
        <v>45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271</v>
      </c>
      <c r="AT131" s="217" t="s">
        <v>151</v>
      </c>
      <c r="AU131" s="217" t="s">
        <v>84</v>
      </c>
      <c r="AY131" s="19" t="s">
        <v>148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82</v>
      </c>
      <c r="BK131" s="218">
        <f>ROUND(I131*H131,2)</f>
        <v>0</v>
      </c>
      <c r="BL131" s="19" t="s">
        <v>271</v>
      </c>
      <c r="BM131" s="217" t="s">
        <v>1406</v>
      </c>
    </row>
    <row r="132" s="2" customFormat="1">
      <c r="A132" s="40"/>
      <c r="B132" s="41"/>
      <c r="C132" s="42"/>
      <c r="D132" s="219" t="s">
        <v>158</v>
      </c>
      <c r="E132" s="42"/>
      <c r="F132" s="220" t="s">
        <v>1407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158</v>
      </c>
      <c r="AU132" s="19" t="s">
        <v>84</v>
      </c>
    </row>
    <row r="133" s="2" customFormat="1">
      <c r="A133" s="40"/>
      <c r="B133" s="41"/>
      <c r="C133" s="42"/>
      <c r="D133" s="224" t="s">
        <v>160</v>
      </c>
      <c r="E133" s="42"/>
      <c r="F133" s="225" t="s">
        <v>1408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160</v>
      </c>
      <c r="AU133" s="19" t="s">
        <v>84</v>
      </c>
    </row>
    <row r="134" s="2" customFormat="1" ht="16.5" customHeight="1">
      <c r="A134" s="40"/>
      <c r="B134" s="41"/>
      <c r="C134" s="206" t="s">
        <v>281</v>
      </c>
      <c r="D134" s="206" t="s">
        <v>151</v>
      </c>
      <c r="E134" s="207" t="s">
        <v>1409</v>
      </c>
      <c r="F134" s="208" t="s">
        <v>1410</v>
      </c>
      <c r="G134" s="209" t="s">
        <v>189</v>
      </c>
      <c r="H134" s="210">
        <v>32</v>
      </c>
      <c r="I134" s="211"/>
      <c r="J134" s="212">
        <f>ROUND(I134*H134,2)</f>
        <v>0</v>
      </c>
      <c r="K134" s="208" t="s">
        <v>155</v>
      </c>
      <c r="L134" s="46"/>
      <c r="M134" s="213" t="s">
        <v>19</v>
      </c>
      <c r="N134" s="214" t="s">
        <v>45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271</v>
      </c>
      <c r="AT134" s="217" t="s">
        <v>151</v>
      </c>
      <c r="AU134" s="217" t="s">
        <v>84</v>
      </c>
      <c r="AY134" s="19" t="s">
        <v>148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82</v>
      </c>
      <c r="BK134" s="218">
        <f>ROUND(I134*H134,2)</f>
        <v>0</v>
      </c>
      <c r="BL134" s="19" t="s">
        <v>271</v>
      </c>
      <c r="BM134" s="217" t="s">
        <v>1411</v>
      </c>
    </row>
    <row r="135" s="2" customFormat="1">
      <c r="A135" s="40"/>
      <c r="B135" s="41"/>
      <c r="C135" s="42"/>
      <c r="D135" s="219" t="s">
        <v>158</v>
      </c>
      <c r="E135" s="42"/>
      <c r="F135" s="220" t="s">
        <v>1412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158</v>
      </c>
      <c r="AU135" s="19" t="s">
        <v>84</v>
      </c>
    </row>
    <row r="136" s="2" customFormat="1">
      <c r="A136" s="40"/>
      <c r="B136" s="41"/>
      <c r="C136" s="42"/>
      <c r="D136" s="224" t="s">
        <v>160</v>
      </c>
      <c r="E136" s="42"/>
      <c r="F136" s="225" t="s">
        <v>1413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160</v>
      </c>
      <c r="AU136" s="19" t="s">
        <v>84</v>
      </c>
    </row>
    <row r="137" s="2" customFormat="1" ht="16.5" customHeight="1">
      <c r="A137" s="40"/>
      <c r="B137" s="41"/>
      <c r="C137" s="206" t="s">
        <v>287</v>
      </c>
      <c r="D137" s="206" t="s">
        <v>151</v>
      </c>
      <c r="E137" s="207" t="s">
        <v>1414</v>
      </c>
      <c r="F137" s="208" t="s">
        <v>1415</v>
      </c>
      <c r="G137" s="209" t="s">
        <v>189</v>
      </c>
      <c r="H137" s="210">
        <v>2</v>
      </c>
      <c r="I137" s="211"/>
      <c r="J137" s="212">
        <f>ROUND(I137*H137,2)</f>
        <v>0</v>
      </c>
      <c r="K137" s="208" t="s">
        <v>155</v>
      </c>
      <c r="L137" s="46"/>
      <c r="M137" s="213" t="s">
        <v>19</v>
      </c>
      <c r="N137" s="214" t="s">
        <v>45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271</v>
      </c>
      <c r="AT137" s="217" t="s">
        <v>151</v>
      </c>
      <c r="AU137" s="217" t="s">
        <v>84</v>
      </c>
      <c r="AY137" s="19" t="s">
        <v>148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82</v>
      </c>
      <c r="BK137" s="218">
        <f>ROUND(I137*H137,2)</f>
        <v>0</v>
      </c>
      <c r="BL137" s="19" t="s">
        <v>271</v>
      </c>
      <c r="BM137" s="217" t="s">
        <v>1416</v>
      </c>
    </row>
    <row r="138" s="2" customFormat="1">
      <c r="A138" s="40"/>
      <c r="B138" s="41"/>
      <c r="C138" s="42"/>
      <c r="D138" s="219" t="s">
        <v>158</v>
      </c>
      <c r="E138" s="42"/>
      <c r="F138" s="220" t="s">
        <v>1417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84</v>
      </c>
    </row>
    <row r="139" s="2" customFormat="1">
      <c r="A139" s="40"/>
      <c r="B139" s="41"/>
      <c r="C139" s="42"/>
      <c r="D139" s="224" t="s">
        <v>160</v>
      </c>
      <c r="E139" s="42"/>
      <c r="F139" s="225" t="s">
        <v>1418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160</v>
      </c>
      <c r="AU139" s="19" t="s">
        <v>84</v>
      </c>
    </row>
    <row r="140" s="2" customFormat="1" ht="16.5" customHeight="1">
      <c r="A140" s="40"/>
      <c r="B140" s="41"/>
      <c r="C140" s="206" t="s">
        <v>293</v>
      </c>
      <c r="D140" s="206" t="s">
        <v>151</v>
      </c>
      <c r="E140" s="207" t="s">
        <v>1419</v>
      </c>
      <c r="F140" s="208" t="s">
        <v>1420</v>
      </c>
      <c r="G140" s="209" t="s">
        <v>189</v>
      </c>
      <c r="H140" s="210">
        <v>1</v>
      </c>
      <c r="I140" s="211"/>
      <c r="J140" s="212">
        <f>ROUND(I140*H140,2)</f>
        <v>0</v>
      </c>
      <c r="K140" s="208" t="s">
        <v>155</v>
      </c>
      <c r="L140" s="46"/>
      <c r="M140" s="213" t="s">
        <v>19</v>
      </c>
      <c r="N140" s="214" t="s">
        <v>45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271</v>
      </c>
      <c r="AT140" s="217" t="s">
        <v>151</v>
      </c>
      <c r="AU140" s="217" t="s">
        <v>84</v>
      </c>
      <c r="AY140" s="19" t="s">
        <v>148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82</v>
      </c>
      <c r="BK140" s="218">
        <f>ROUND(I140*H140,2)</f>
        <v>0</v>
      </c>
      <c r="BL140" s="19" t="s">
        <v>271</v>
      </c>
      <c r="BM140" s="217" t="s">
        <v>1421</v>
      </c>
    </row>
    <row r="141" s="2" customFormat="1">
      <c r="A141" s="40"/>
      <c r="B141" s="41"/>
      <c r="C141" s="42"/>
      <c r="D141" s="219" t="s">
        <v>158</v>
      </c>
      <c r="E141" s="42"/>
      <c r="F141" s="220" t="s">
        <v>1422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158</v>
      </c>
      <c r="AU141" s="19" t="s">
        <v>84</v>
      </c>
    </row>
    <row r="142" s="2" customFormat="1">
      <c r="A142" s="40"/>
      <c r="B142" s="41"/>
      <c r="C142" s="42"/>
      <c r="D142" s="224" t="s">
        <v>160</v>
      </c>
      <c r="E142" s="42"/>
      <c r="F142" s="225" t="s">
        <v>1423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160</v>
      </c>
      <c r="AU142" s="19" t="s">
        <v>84</v>
      </c>
    </row>
    <row r="143" s="2" customFormat="1" ht="16.5" customHeight="1">
      <c r="A143" s="40"/>
      <c r="B143" s="41"/>
      <c r="C143" s="258" t="s">
        <v>7</v>
      </c>
      <c r="D143" s="258" t="s">
        <v>272</v>
      </c>
      <c r="E143" s="259" t="s">
        <v>1424</v>
      </c>
      <c r="F143" s="260" t="s">
        <v>1425</v>
      </c>
      <c r="G143" s="261" t="s">
        <v>189</v>
      </c>
      <c r="H143" s="262">
        <v>1</v>
      </c>
      <c r="I143" s="263"/>
      <c r="J143" s="264">
        <f>ROUND(I143*H143,2)</f>
        <v>0</v>
      </c>
      <c r="K143" s="260" t="s">
        <v>19</v>
      </c>
      <c r="L143" s="265"/>
      <c r="M143" s="266" t="s">
        <v>19</v>
      </c>
      <c r="N143" s="267" t="s">
        <v>45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371</v>
      </c>
      <c r="AT143" s="217" t="s">
        <v>272</v>
      </c>
      <c r="AU143" s="217" t="s">
        <v>84</v>
      </c>
      <c r="AY143" s="19" t="s">
        <v>148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82</v>
      </c>
      <c r="BK143" s="218">
        <f>ROUND(I143*H143,2)</f>
        <v>0</v>
      </c>
      <c r="BL143" s="19" t="s">
        <v>271</v>
      </c>
      <c r="BM143" s="217" t="s">
        <v>1426</v>
      </c>
    </row>
    <row r="144" s="2" customFormat="1">
      <c r="A144" s="40"/>
      <c r="B144" s="41"/>
      <c r="C144" s="42"/>
      <c r="D144" s="219" t="s">
        <v>158</v>
      </c>
      <c r="E144" s="42"/>
      <c r="F144" s="220" t="s">
        <v>1425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158</v>
      </c>
      <c r="AU144" s="19" t="s">
        <v>84</v>
      </c>
    </row>
    <row r="145" s="2" customFormat="1" ht="16.5" customHeight="1">
      <c r="A145" s="40"/>
      <c r="B145" s="41"/>
      <c r="C145" s="206" t="s">
        <v>302</v>
      </c>
      <c r="D145" s="206" t="s">
        <v>151</v>
      </c>
      <c r="E145" s="207" t="s">
        <v>1427</v>
      </c>
      <c r="F145" s="208" t="s">
        <v>1428</v>
      </c>
      <c r="G145" s="209" t="s">
        <v>189</v>
      </c>
      <c r="H145" s="210">
        <v>6</v>
      </c>
      <c r="I145" s="211"/>
      <c r="J145" s="212">
        <f>ROUND(I145*H145,2)</f>
        <v>0</v>
      </c>
      <c r="K145" s="208" t="s">
        <v>155</v>
      </c>
      <c r="L145" s="46"/>
      <c r="M145" s="213" t="s">
        <v>19</v>
      </c>
      <c r="N145" s="214" t="s">
        <v>45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271</v>
      </c>
      <c r="AT145" s="217" t="s">
        <v>151</v>
      </c>
      <c r="AU145" s="217" t="s">
        <v>84</v>
      </c>
      <c r="AY145" s="19" t="s">
        <v>148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82</v>
      </c>
      <c r="BK145" s="218">
        <f>ROUND(I145*H145,2)</f>
        <v>0</v>
      </c>
      <c r="BL145" s="19" t="s">
        <v>271</v>
      </c>
      <c r="BM145" s="217" t="s">
        <v>1429</v>
      </c>
    </row>
    <row r="146" s="2" customFormat="1">
      <c r="A146" s="40"/>
      <c r="B146" s="41"/>
      <c r="C146" s="42"/>
      <c r="D146" s="219" t="s">
        <v>158</v>
      </c>
      <c r="E146" s="42"/>
      <c r="F146" s="220" t="s">
        <v>1430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158</v>
      </c>
      <c r="AU146" s="19" t="s">
        <v>84</v>
      </c>
    </row>
    <row r="147" s="2" customFormat="1">
      <c r="A147" s="40"/>
      <c r="B147" s="41"/>
      <c r="C147" s="42"/>
      <c r="D147" s="224" t="s">
        <v>160</v>
      </c>
      <c r="E147" s="42"/>
      <c r="F147" s="225" t="s">
        <v>1431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160</v>
      </c>
      <c r="AU147" s="19" t="s">
        <v>84</v>
      </c>
    </row>
    <row r="148" s="2" customFormat="1" ht="16.5" customHeight="1">
      <c r="A148" s="40"/>
      <c r="B148" s="41"/>
      <c r="C148" s="258" t="s">
        <v>308</v>
      </c>
      <c r="D148" s="258" t="s">
        <v>272</v>
      </c>
      <c r="E148" s="259" t="s">
        <v>1432</v>
      </c>
      <c r="F148" s="260" t="s">
        <v>1433</v>
      </c>
      <c r="G148" s="261" t="s">
        <v>189</v>
      </c>
      <c r="H148" s="262">
        <v>6</v>
      </c>
      <c r="I148" s="263"/>
      <c r="J148" s="264">
        <f>ROUND(I148*H148,2)</f>
        <v>0</v>
      </c>
      <c r="K148" s="260" t="s">
        <v>155</v>
      </c>
      <c r="L148" s="265"/>
      <c r="M148" s="266" t="s">
        <v>19</v>
      </c>
      <c r="N148" s="267" t="s">
        <v>45</v>
      </c>
      <c r="O148" s="86"/>
      <c r="P148" s="215">
        <f>O148*H148</f>
        <v>0</v>
      </c>
      <c r="Q148" s="215">
        <v>4.0000000000000003E-05</v>
      </c>
      <c r="R148" s="215">
        <f>Q148*H148</f>
        <v>0.00024000000000000003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371</v>
      </c>
      <c r="AT148" s="217" t="s">
        <v>272</v>
      </c>
      <c r="AU148" s="217" t="s">
        <v>84</v>
      </c>
      <c r="AY148" s="19" t="s">
        <v>148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82</v>
      </c>
      <c r="BK148" s="218">
        <f>ROUND(I148*H148,2)</f>
        <v>0</v>
      </c>
      <c r="BL148" s="19" t="s">
        <v>271</v>
      </c>
      <c r="BM148" s="217" t="s">
        <v>1434</v>
      </c>
    </row>
    <row r="149" s="2" customFormat="1">
      <c r="A149" s="40"/>
      <c r="B149" s="41"/>
      <c r="C149" s="42"/>
      <c r="D149" s="219" t="s">
        <v>158</v>
      </c>
      <c r="E149" s="42"/>
      <c r="F149" s="220" t="s">
        <v>1433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158</v>
      </c>
      <c r="AU149" s="19" t="s">
        <v>84</v>
      </c>
    </row>
    <row r="150" s="2" customFormat="1" ht="16.5" customHeight="1">
      <c r="A150" s="40"/>
      <c r="B150" s="41"/>
      <c r="C150" s="258" t="s">
        <v>313</v>
      </c>
      <c r="D150" s="258" t="s">
        <v>272</v>
      </c>
      <c r="E150" s="259" t="s">
        <v>1435</v>
      </c>
      <c r="F150" s="260" t="s">
        <v>1436</v>
      </c>
      <c r="G150" s="261" t="s">
        <v>189</v>
      </c>
      <c r="H150" s="262">
        <v>6</v>
      </c>
      <c r="I150" s="263"/>
      <c r="J150" s="264">
        <f>ROUND(I150*H150,2)</f>
        <v>0</v>
      </c>
      <c r="K150" s="260" t="s">
        <v>155</v>
      </c>
      <c r="L150" s="265"/>
      <c r="M150" s="266" t="s">
        <v>19</v>
      </c>
      <c r="N150" s="267" t="s">
        <v>45</v>
      </c>
      <c r="O150" s="86"/>
      <c r="P150" s="215">
        <f>O150*H150</f>
        <v>0</v>
      </c>
      <c r="Q150" s="215">
        <v>3.0000000000000001E-05</v>
      </c>
      <c r="R150" s="215">
        <f>Q150*H150</f>
        <v>0.00018000000000000001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371</v>
      </c>
      <c r="AT150" s="217" t="s">
        <v>272</v>
      </c>
      <c r="AU150" s="217" t="s">
        <v>84</v>
      </c>
      <c r="AY150" s="19" t="s">
        <v>148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82</v>
      </c>
      <c r="BK150" s="218">
        <f>ROUND(I150*H150,2)</f>
        <v>0</v>
      </c>
      <c r="BL150" s="19" t="s">
        <v>271</v>
      </c>
      <c r="BM150" s="217" t="s">
        <v>1437</v>
      </c>
    </row>
    <row r="151" s="2" customFormat="1">
      <c r="A151" s="40"/>
      <c r="B151" s="41"/>
      <c r="C151" s="42"/>
      <c r="D151" s="219" t="s">
        <v>158</v>
      </c>
      <c r="E151" s="42"/>
      <c r="F151" s="220" t="s">
        <v>1436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158</v>
      </c>
      <c r="AU151" s="19" t="s">
        <v>84</v>
      </c>
    </row>
    <row r="152" s="2" customFormat="1" ht="16.5" customHeight="1">
      <c r="A152" s="40"/>
      <c r="B152" s="41"/>
      <c r="C152" s="258" t="s">
        <v>319</v>
      </c>
      <c r="D152" s="258" t="s">
        <v>272</v>
      </c>
      <c r="E152" s="259" t="s">
        <v>1438</v>
      </c>
      <c r="F152" s="260" t="s">
        <v>1439</v>
      </c>
      <c r="G152" s="261" t="s">
        <v>189</v>
      </c>
      <c r="H152" s="262">
        <v>6</v>
      </c>
      <c r="I152" s="263"/>
      <c r="J152" s="264">
        <f>ROUND(I152*H152,2)</f>
        <v>0</v>
      </c>
      <c r="K152" s="260" t="s">
        <v>155</v>
      </c>
      <c r="L152" s="265"/>
      <c r="M152" s="266" t="s">
        <v>19</v>
      </c>
      <c r="N152" s="267" t="s">
        <v>45</v>
      </c>
      <c r="O152" s="86"/>
      <c r="P152" s="215">
        <f>O152*H152</f>
        <v>0</v>
      </c>
      <c r="Q152" s="215">
        <v>1.0000000000000001E-05</v>
      </c>
      <c r="R152" s="215">
        <f>Q152*H152</f>
        <v>6.0000000000000008E-05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371</v>
      </c>
      <c r="AT152" s="217" t="s">
        <v>272</v>
      </c>
      <c r="AU152" s="217" t="s">
        <v>84</v>
      </c>
      <c r="AY152" s="19" t="s">
        <v>148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82</v>
      </c>
      <c r="BK152" s="218">
        <f>ROUND(I152*H152,2)</f>
        <v>0</v>
      </c>
      <c r="BL152" s="19" t="s">
        <v>271</v>
      </c>
      <c r="BM152" s="217" t="s">
        <v>1440</v>
      </c>
    </row>
    <row r="153" s="2" customFormat="1">
      <c r="A153" s="40"/>
      <c r="B153" s="41"/>
      <c r="C153" s="42"/>
      <c r="D153" s="219" t="s">
        <v>158</v>
      </c>
      <c r="E153" s="42"/>
      <c r="F153" s="220" t="s">
        <v>1439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158</v>
      </c>
      <c r="AU153" s="19" t="s">
        <v>84</v>
      </c>
    </row>
    <row r="154" s="2" customFormat="1" ht="21.75" customHeight="1">
      <c r="A154" s="40"/>
      <c r="B154" s="41"/>
      <c r="C154" s="206" t="s">
        <v>323</v>
      </c>
      <c r="D154" s="206" t="s">
        <v>151</v>
      </c>
      <c r="E154" s="207" t="s">
        <v>1441</v>
      </c>
      <c r="F154" s="208" t="s">
        <v>1442</v>
      </c>
      <c r="G154" s="209" t="s">
        <v>189</v>
      </c>
      <c r="H154" s="210">
        <v>1</v>
      </c>
      <c r="I154" s="211"/>
      <c r="J154" s="212">
        <f>ROUND(I154*H154,2)</f>
        <v>0</v>
      </c>
      <c r="K154" s="208" t="s">
        <v>155</v>
      </c>
      <c r="L154" s="46"/>
      <c r="M154" s="213" t="s">
        <v>19</v>
      </c>
      <c r="N154" s="214" t="s">
        <v>45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271</v>
      </c>
      <c r="AT154" s="217" t="s">
        <v>151</v>
      </c>
      <c r="AU154" s="217" t="s">
        <v>84</v>
      </c>
      <c r="AY154" s="19" t="s">
        <v>148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82</v>
      </c>
      <c r="BK154" s="218">
        <f>ROUND(I154*H154,2)</f>
        <v>0</v>
      </c>
      <c r="BL154" s="19" t="s">
        <v>271</v>
      </c>
      <c r="BM154" s="217" t="s">
        <v>1443</v>
      </c>
    </row>
    <row r="155" s="2" customFormat="1">
      <c r="A155" s="40"/>
      <c r="B155" s="41"/>
      <c r="C155" s="42"/>
      <c r="D155" s="219" t="s">
        <v>158</v>
      </c>
      <c r="E155" s="42"/>
      <c r="F155" s="220" t="s">
        <v>1444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158</v>
      </c>
      <c r="AU155" s="19" t="s">
        <v>84</v>
      </c>
    </row>
    <row r="156" s="2" customFormat="1">
      <c r="A156" s="40"/>
      <c r="B156" s="41"/>
      <c r="C156" s="42"/>
      <c r="D156" s="224" t="s">
        <v>160</v>
      </c>
      <c r="E156" s="42"/>
      <c r="F156" s="225" t="s">
        <v>1445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160</v>
      </c>
      <c r="AU156" s="19" t="s">
        <v>84</v>
      </c>
    </row>
    <row r="157" s="2" customFormat="1" ht="16.5" customHeight="1">
      <c r="A157" s="40"/>
      <c r="B157" s="41"/>
      <c r="C157" s="258" t="s">
        <v>332</v>
      </c>
      <c r="D157" s="258" t="s">
        <v>272</v>
      </c>
      <c r="E157" s="259" t="s">
        <v>1446</v>
      </c>
      <c r="F157" s="260" t="s">
        <v>1447</v>
      </c>
      <c r="G157" s="261" t="s">
        <v>189</v>
      </c>
      <c r="H157" s="262">
        <v>1</v>
      </c>
      <c r="I157" s="263"/>
      <c r="J157" s="264">
        <f>ROUND(I157*H157,2)</f>
        <v>0</v>
      </c>
      <c r="K157" s="260" t="s">
        <v>155</v>
      </c>
      <c r="L157" s="265"/>
      <c r="M157" s="266" t="s">
        <v>19</v>
      </c>
      <c r="N157" s="267" t="s">
        <v>45</v>
      </c>
      <c r="O157" s="86"/>
      <c r="P157" s="215">
        <f>O157*H157</f>
        <v>0</v>
      </c>
      <c r="Q157" s="215">
        <v>4.0000000000000003E-05</v>
      </c>
      <c r="R157" s="215">
        <f>Q157*H157</f>
        <v>4.0000000000000003E-05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371</v>
      </c>
      <c r="AT157" s="217" t="s">
        <v>272</v>
      </c>
      <c r="AU157" s="217" t="s">
        <v>84</v>
      </c>
      <c r="AY157" s="19" t="s">
        <v>148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82</v>
      </c>
      <c r="BK157" s="218">
        <f>ROUND(I157*H157,2)</f>
        <v>0</v>
      </c>
      <c r="BL157" s="19" t="s">
        <v>271</v>
      </c>
      <c r="BM157" s="217" t="s">
        <v>1448</v>
      </c>
    </row>
    <row r="158" s="2" customFormat="1">
      <c r="A158" s="40"/>
      <c r="B158" s="41"/>
      <c r="C158" s="42"/>
      <c r="D158" s="219" t="s">
        <v>158</v>
      </c>
      <c r="E158" s="42"/>
      <c r="F158" s="220" t="s">
        <v>1447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158</v>
      </c>
      <c r="AU158" s="19" t="s">
        <v>84</v>
      </c>
    </row>
    <row r="159" s="2" customFormat="1" ht="16.5" customHeight="1">
      <c r="A159" s="40"/>
      <c r="B159" s="41"/>
      <c r="C159" s="258" t="s">
        <v>339</v>
      </c>
      <c r="D159" s="258" t="s">
        <v>272</v>
      </c>
      <c r="E159" s="259" t="s">
        <v>1449</v>
      </c>
      <c r="F159" s="260" t="s">
        <v>1450</v>
      </c>
      <c r="G159" s="261" t="s">
        <v>189</v>
      </c>
      <c r="H159" s="262">
        <v>1</v>
      </c>
      <c r="I159" s="263"/>
      <c r="J159" s="264">
        <f>ROUND(I159*H159,2)</f>
        <v>0</v>
      </c>
      <c r="K159" s="260" t="s">
        <v>155</v>
      </c>
      <c r="L159" s="265"/>
      <c r="M159" s="266" t="s">
        <v>19</v>
      </c>
      <c r="N159" s="267" t="s">
        <v>45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371</v>
      </c>
      <c r="AT159" s="217" t="s">
        <v>272</v>
      </c>
      <c r="AU159" s="217" t="s">
        <v>84</v>
      </c>
      <c r="AY159" s="19" t="s">
        <v>148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82</v>
      </c>
      <c r="BK159" s="218">
        <f>ROUND(I159*H159,2)</f>
        <v>0</v>
      </c>
      <c r="BL159" s="19" t="s">
        <v>271</v>
      </c>
      <c r="BM159" s="217" t="s">
        <v>1451</v>
      </c>
    </row>
    <row r="160" s="2" customFormat="1">
      <c r="A160" s="40"/>
      <c r="B160" s="41"/>
      <c r="C160" s="42"/>
      <c r="D160" s="219" t="s">
        <v>158</v>
      </c>
      <c r="E160" s="42"/>
      <c r="F160" s="220" t="s">
        <v>1450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158</v>
      </c>
      <c r="AU160" s="19" t="s">
        <v>84</v>
      </c>
    </row>
    <row r="161" s="2" customFormat="1" ht="16.5" customHeight="1">
      <c r="A161" s="40"/>
      <c r="B161" s="41"/>
      <c r="C161" s="258" t="s">
        <v>346</v>
      </c>
      <c r="D161" s="258" t="s">
        <v>272</v>
      </c>
      <c r="E161" s="259" t="s">
        <v>1452</v>
      </c>
      <c r="F161" s="260" t="s">
        <v>1453</v>
      </c>
      <c r="G161" s="261" t="s">
        <v>189</v>
      </c>
      <c r="H161" s="262">
        <v>1</v>
      </c>
      <c r="I161" s="263"/>
      <c r="J161" s="264">
        <f>ROUND(I161*H161,2)</f>
        <v>0</v>
      </c>
      <c r="K161" s="260" t="s">
        <v>155</v>
      </c>
      <c r="L161" s="265"/>
      <c r="M161" s="266" t="s">
        <v>19</v>
      </c>
      <c r="N161" s="267" t="s">
        <v>45</v>
      </c>
      <c r="O161" s="86"/>
      <c r="P161" s="215">
        <f>O161*H161</f>
        <v>0</v>
      </c>
      <c r="Q161" s="215">
        <v>3.0000000000000001E-05</v>
      </c>
      <c r="R161" s="215">
        <f>Q161*H161</f>
        <v>3.0000000000000001E-05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371</v>
      </c>
      <c r="AT161" s="217" t="s">
        <v>272</v>
      </c>
      <c r="AU161" s="217" t="s">
        <v>84</v>
      </c>
      <c r="AY161" s="19" t="s">
        <v>148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82</v>
      </c>
      <c r="BK161" s="218">
        <f>ROUND(I161*H161,2)</f>
        <v>0</v>
      </c>
      <c r="BL161" s="19" t="s">
        <v>271</v>
      </c>
      <c r="BM161" s="217" t="s">
        <v>1454</v>
      </c>
    </row>
    <row r="162" s="2" customFormat="1">
      <c r="A162" s="40"/>
      <c r="B162" s="41"/>
      <c r="C162" s="42"/>
      <c r="D162" s="219" t="s">
        <v>158</v>
      </c>
      <c r="E162" s="42"/>
      <c r="F162" s="220" t="s">
        <v>1453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158</v>
      </c>
      <c r="AU162" s="19" t="s">
        <v>84</v>
      </c>
    </row>
    <row r="163" s="2" customFormat="1" ht="16.5" customHeight="1">
      <c r="A163" s="40"/>
      <c r="B163" s="41"/>
      <c r="C163" s="258" t="s">
        <v>353</v>
      </c>
      <c r="D163" s="258" t="s">
        <v>272</v>
      </c>
      <c r="E163" s="259" t="s">
        <v>1438</v>
      </c>
      <c r="F163" s="260" t="s">
        <v>1439</v>
      </c>
      <c r="G163" s="261" t="s">
        <v>189</v>
      </c>
      <c r="H163" s="262">
        <v>1</v>
      </c>
      <c r="I163" s="263"/>
      <c r="J163" s="264">
        <f>ROUND(I163*H163,2)</f>
        <v>0</v>
      </c>
      <c r="K163" s="260" t="s">
        <v>155</v>
      </c>
      <c r="L163" s="265"/>
      <c r="M163" s="266" t="s">
        <v>19</v>
      </c>
      <c r="N163" s="267" t="s">
        <v>45</v>
      </c>
      <c r="O163" s="86"/>
      <c r="P163" s="215">
        <f>O163*H163</f>
        <v>0</v>
      </c>
      <c r="Q163" s="215">
        <v>1.0000000000000001E-05</v>
      </c>
      <c r="R163" s="215">
        <f>Q163*H163</f>
        <v>1.0000000000000001E-05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371</v>
      </c>
      <c r="AT163" s="217" t="s">
        <v>272</v>
      </c>
      <c r="AU163" s="217" t="s">
        <v>84</v>
      </c>
      <c r="AY163" s="19" t="s">
        <v>148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82</v>
      </c>
      <c r="BK163" s="218">
        <f>ROUND(I163*H163,2)</f>
        <v>0</v>
      </c>
      <c r="BL163" s="19" t="s">
        <v>271</v>
      </c>
      <c r="BM163" s="217" t="s">
        <v>1455</v>
      </c>
    </row>
    <row r="164" s="2" customFormat="1">
      <c r="A164" s="40"/>
      <c r="B164" s="41"/>
      <c r="C164" s="42"/>
      <c r="D164" s="219" t="s">
        <v>158</v>
      </c>
      <c r="E164" s="42"/>
      <c r="F164" s="220" t="s">
        <v>1439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158</v>
      </c>
      <c r="AU164" s="19" t="s">
        <v>84</v>
      </c>
    </row>
    <row r="165" s="2" customFormat="1" ht="21.75" customHeight="1">
      <c r="A165" s="40"/>
      <c r="B165" s="41"/>
      <c r="C165" s="206" t="s">
        <v>361</v>
      </c>
      <c r="D165" s="206" t="s">
        <v>151</v>
      </c>
      <c r="E165" s="207" t="s">
        <v>1456</v>
      </c>
      <c r="F165" s="208" t="s">
        <v>1457</v>
      </c>
      <c r="G165" s="209" t="s">
        <v>189</v>
      </c>
      <c r="H165" s="210">
        <v>3</v>
      </c>
      <c r="I165" s="211"/>
      <c r="J165" s="212">
        <f>ROUND(I165*H165,2)</f>
        <v>0</v>
      </c>
      <c r="K165" s="208" t="s">
        <v>155</v>
      </c>
      <c r="L165" s="46"/>
      <c r="M165" s="213" t="s">
        <v>19</v>
      </c>
      <c r="N165" s="214" t="s">
        <v>45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271</v>
      </c>
      <c r="AT165" s="217" t="s">
        <v>151</v>
      </c>
      <c r="AU165" s="217" t="s">
        <v>84</v>
      </c>
      <c r="AY165" s="19" t="s">
        <v>148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82</v>
      </c>
      <c r="BK165" s="218">
        <f>ROUND(I165*H165,2)</f>
        <v>0</v>
      </c>
      <c r="BL165" s="19" t="s">
        <v>271</v>
      </c>
      <c r="BM165" s="217" t="s">
        <v>1458</v>
      </c>
    </row>
    <row r="166" s="2" customFormat="1">
      <c r="A166" s="40"/>
      <c r="B166" s="41"/>
      <c r="C166" s="42"/>
      <c r="D166" s="219" t="s">
        <v>158</v>
      </c>
      <c r="E166" s="42"/>
      <c r="F166" s="220" t="s">
        <v>1459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158</v>
      </c>
      <c r="AU166" s="19" t="s">
        <v>84</v>
      </c>
    </row>
    <row r="167" s="2" customFormat="1">
      <c r="A167" s="40"/>
      <c r="B167" s="41"/>
      <c r="C167" s="42"/>
      <c r="D167" s="224" t="s">
        <v>160</v>
      </c>
      <c r="E167" s="42"/>
      <c r="F167" s="225" t="s">
        <v>1460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160</v>
      </c>
      <c r="AU167" s="19" t="s">
        <v>84</v>
      </c>
    </row>
    <row r="168" s="2" customFormat="1" ht="16.5" customHeight="1">
      <c r="A168" s="40"/>
      <c r="B168" s="41"/>
      <c r="C168" s="258" t="s">
        <v>371</v>
      </c>
      <c r="D168" s="258" t="s">
        <v>272</v>
      </c>
      <c r="E168" s="259" t="s">
        <v>1461</v>
      </c>
      <c r="F168" s="260" t="s">
        <v>1462</v>
      </c>
      <c r="G168" s="261" t="s">
        <v>189</v>
      </c>
      <c r="H168" s="262">
        <v>3</v>
      </c>
      <c r="I168" s="263"/>
      <c r="J168" s="264">
        <f>ROUND(I168*H168,2)</f>
        <v>0</v>
      </c>
      <c r="K168" s="260" t="s">
        <v>155</v>
      </c>
      <c r="L168" s="265"/>
      <c r="M168" s="266" t="s">
        <v>19</v>
      </c>
      <c r="N168" s="267" t="s">
        <v>45</v>
      </c>
      <c r="O168" s="86"/>
      <c r="P168" s="215">
        <f>O168*H168</f>
        <v>0</v>
      </c>
      <c r="Q168" s="215">
        <v>4.0000000000000003E-05</v>
      </c>
      <c r="R168" s="215">
        <f>Q168*H168</f>
        <v>0.00012000000000000002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371</v>
      </c>
      <c r="AT168" s="217" t="s">
        <v>272</v>
      </c>
      <c r="AU168" s="217" t="s">
        <v>84</v>
      </c>
      <c r="AY168" s="19" t="s">
        <v>148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82</v>
      </c>
      <c r="BK168" s="218">
        <f>ROUND(I168*H168,2)</f>
        <v>0</v>
      </c>
      <c r="BL168" s="19" t="s">
        <v>271</v>
      </c>
      <c r="BM168" s="217" t="s">
        <v>1463</v>
      </c>
    </row>
    <row r="169" s="2" customFormat="1">
      <c r="A169" s="40"/>
      <c r="B169" s="41"/>
      <c r="C169" s="42"/>
      <c r="D169" s="219" t="s">
        <v>158</v>
      </c>
      <c r="E169" s="42"/>
      <c r="F169" s="220" t="s">
        <v>1462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158</v>
      </c>
      <c r="AU169" s="19" t="s">
        <v>84</v>
      </c>
    </row>
    <row r="170" s="2" customFormat="1" ht="16.5" customHeight="1">
      <c r="A170" s="40"/>
      <c r="B170" s="41"/>
      <c r="C170" s="258" t="s">
        <v>377</v>
      </c>
      <c r="D170" s="258" t="s">
        <v>272</v>
      </c>
      <c r="E170" s="259" t="s">
        <v>1449</v>
      </c>
      <c r="F170" s="260" t="s">
        <v>1450</v>
      </c>
      <c r="G170" s="261" t="s">
        <v>189</v>
      </c>
      <c r="H170" s="262">
        <v>3</v>
      </c>
      <c r="I170" s="263"/>
      <c r="J170" s="264">
        <f>ROUND(I170*H170,2)</f>
        <v>0</v>
      </c>
      <c r="K170" s="260" t="s">
        <v>155</v>
      </c>
      <c r="L170" s="265"/>
      <c r="M170" s="266" t="s">
        <v>19</v>
      </c>
      <c r="N170" s="267" t="s">
        <v>45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371</v>
      </c>
      <c r="AT170" s="217" t="s">
        <v>272</v>
      </c>
      <c r="AU170" s="217" t="s">
        <v>84</v>
      </c>
      <c r="AY170" s="19" t="s">
        <v>148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82</v>
      </c>
      <c r="BK170" s="218">
        <f>ROUND(I170*H170,2)</f>
        <v>0</v>
      </c>
      <c r="BL170" s="19" t="s">
        <v>271</v>
      </c>
      <c r="BM170" s="217" t="s">
        <v>1464</v>
      </c>
    </row>
    <row r="171" s="2" customFormat="1">
      <c r="A171" s="40"/>
      <c r="B171" s="41"/>
      <c r="C171" s="42"/>
      <c r="D171" s="219" t="s">
        <v>158</v>
      </c>
      <c r="E171" s="42"/>
      <c r="F171" s="220" t="s">
        <v>1450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158</v>
      </c>
      <c r="AU171" s="19" t="s">
        <v>84</v>
      </c>
    </row>
    <row r="172" s="2" customFormat="1" ht="16.5" customHeight="1">
      <c r="A172" s="40"/>
      <c r="B172" s="41"/>
      <c r="C172" s="258" t="s">
        <v>383</v>
      </c>
      <c r="D172" s="258" t="s">
        <v>272</v>
      </c>
      <c r="E172" s="259" t="s">
        <v>1452</v>
      </c>
      <c r="F172" s="260" t="s">
        <v>1453</v>
      </c>
      <c r="G172" s="261" t="s">
        <v>189</v>
      </c>
      <c r="H172" s="262">
        <v>3</v>
      </c>
      <c r="I172" s="263"/>
      <c r="J172" s="264">
        <f>ROUND(I172*H172,2)</f>
        <v>0</v>
      </c>
      <c r="K172" s="260" t="s">
        <v>155</v>
      </c>
      <c r="L172" s="265"/>
      <c r="M172" s="266" t="s">
        <v>19</v>
      </c>
      <c r="N172" s="267" t="s">
        <v>45</v>
      </c>
      <c r="O172" s="86"/>
      <c r="P172" s="215">
        <f>O172*H172</f>
        <v>0</v>
      </c>
      <c r="Q172" s="215">
        <v>3.0000000000000001E-05</v>
      </c>
      <c r="R172" s="215">
        <f>Q172*H172</f>
        <v>9.0000000000000006E-05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371</v>
      </c>
      <c r="AT172" s="217" t="s">
        <v>272</v>
      </c>
      <c r="AU172" s="217" t="s">
        <v>84</v>
      </c>
      <c r="AY172" s="19" t="s">
        <v>148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82</v>
      </c>
      <c r="BK172" s="218">
        <f>ROUND(I172*H172,2)</f>
        <v>0</v>
      </c>
      <c r="BL172" s="19" t="s">
        <v>271</v>
      </c>
      <c r="BM172" s="217" t="s">
        <v>1465</v>
      </c>
    </row>
    <row r="173" s="2" customFormat="1">
      <c r="A173" s="40"/>
      <c r="B173" s="41"/>
      <c r="C173" s="42"/>
      <c r="D173" s="219" t="s">
        <v>158</v>
      </c>
      <c r="E173" s="42"/>
      <c r="F173" s="220" t="s">
        <v>1453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158</v>
      </c>
      <c r="AU173" s="19" t="s">
        <v>84</v>
      </c>
    </row>
    <row r="174" s="2" customFormat="1" ht="16.5" customHeight="1">
      <c r="A174" s="40"/>
      <c r="B174" s="41"/>
      <c r="C174" s="258" t="s">
        <v>390</v>
      </c>
      <c r="D174" s="258" t="s">
        <v>272</v>
      </c>
      <c r="E174" s="259" t="s">
        <v>1438</v>
      </c>
      <c r="F174" s="260" t="s">
        <v>1439</v>
      </c>
      <c r="G174" s="261" t="s">
        <v>189</v>
      </c>
      <c r="H174" s="262">
        <v>3</v>
      </c>
      <c r="I174" s="263"/>
      <c r="J174" s="264">
        <f>ROUND(I174*H174,2)</f>
        <v>0</v>
      </c>
      <c r="K174" s="260" t="s">
        <v>155</v>
      </c>
      <c r="L174" s="265"/>
      <c r="M174" s="266" t="s">
        <v>19</v>
      </c>
      <c r="N174" s="267" t="s">
        <v>45</v>
      </c>
      <c r="O174" s="86"/>
      <c r="P174" s="215">
        <f>O174*H174</f>
        <v>0</v>
      </c>
      <c r="Q174" s="215">
        <v>1.0000000000000001E-05</v>
      </c>
      <c r="R174" s="215">
        <f>Q174*H174</f>
        <v>3.0000000000000004E-05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371</v>
      </c>
      <c r="AT174" s="217" t="s">
        <v>272</v>
      </c>
      <c r="AU174" s="217" t="s">
        <v>84</v>
      </c>
      <c r="AY174" s="19" t="s">
        <v>148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82</v>
      </c>
      <c r="BK174" s="218">
        <f>ROUND(I174*H174,2)</f>
        <v>0</v>
      </c>
      <c r="BL174" s="19" t="s">
        <v>271</v>
      </c>
      <c r="BM174" s="217" t="s">
        <v>1466</v>
      </c>
    </row>
    <row r="175" s="2" customFormat="1">
      <c r="A175" s="40"/>
      <c r="B175" s="41"/>
      <c r="C175" s="42"/>
      <c r="D175" s="219" t="s">
        <v>158</v>
      </c>
      <c r="E175" s="42"/>
      <c r="F175" s="220" t="s">
        <v>1439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158</v>
      </c>
      <c r="AU175" s="19" t="s">
        <v>84</v>
      </c>
    </row>
    <row r="176" s="2" customFormat="1" ht="16.5" customHeight="1">
      <c r="A176" s="40"/>
      <c r="B176" s="41"/>
      <c r="C176" s="206" t="s">
        <v>398</v>
      </c>
      <c r="D176" s="206" t="s">
        <v>151</v>
      </c>
      <c r="E176" s="207" t="s">
        <v>1467</v>
      </c>
      <c r="F176" s="208" t="s">
        <v>1468</v>
      </c>
      <c r="G176" s="209" t="s">
        <v>189</v>
      </c>
      <c r="H176" s="210">
        <v>1</v>
      </c>
      <c r="I176" s="211"/>
      <c r="J176" s="212">
        <f>ROUND(I176*H176,2)</f>
        <v>0</v>
      </c>
      <c r="K176" s="208" t="s">
        <v>155</v>
      </c>
      <c r="L176" s="46"/>
      <c r="M176" s="213" t="s">
        <v>19</v>
      </c>
      <c r="N176" s="214" t="s">
        <v>45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271</v>
      </c>
      <c r="AT176" s="217" t="s">
        <v>151</v>
      </c>
      <c r="AU176" s="217" t="s">
        <v>84</v>
      </c>
      <c r="AY176" s="19" t="s">
        <v>148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82</v>
      </c>
      <c r="BK176" s="218">
        <f>ROUND(I176*H176,2)</f>
        <v>0</v>
      </c>
      <c r="BL176" s="19" t="s">
        <v>271</v>
      </c>
      <c r="BM176" s="217" t="s">
        <v>1469</v>
      </c>
    </row>
    <row r="177" s="2" customFormat="1">
      <c r="A177" s="40"/>
      <c r="B177" s="41"/>
      <c r="C177" s="42"/>
      <c r="D177" s="219" t="s">
        <v>158</v>
      </c>
      <c r="E177" s="42"/>
      <c r="F177" s="220" t="s">
        <v>1470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158</v>
      </c>
      <c r="AU177" s="19" t="s">
        <v>84</v>
      </c>
    </row>
    <row r="178" s="2" customFormat="1">
      <c r="A178" s="40"/>
      <c r="B178" s="41"/>
      <c r="C178" s="42"/>
      <c r="D178" s="224" t="s">
        <v>160</v>
      </c>
      <c r="E178" s="42"/>
      <c r="F178" s="225" t="s">
        <v>1471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160</v>
      </c>
      <c r="AU178" s="19" t="s">
        <v>84</v>
      </c>
    </row>
    <row r="179" s="2" customFormat="1" ht="16.5" customHeight="1">
      <c r="A179" s="40"/>
      <c r="B179" s="41"/>
      <c r="C179" s="258" t="s">
        <v>408</v>
      </c>
      <c r="D179" s="258" t="s">
        <v>272</v>
      </c>
      <c r="E179" s="259" t="s">
        <v>1472</v>
      </c>
      <c r="F179" s="260" t="s">
        <v>1473</v>
      </c>
      <c r="G179" s="261" t="s">
        <v>189</v>
      </c>
      <c r="H179" s="262">
        <v>1</v>
      </c>
      <c r="I179" s="263"/>
      <c r="J179" s="264">
        <f>ROUND(I179*H179,2)</f>
        <v>0</v>
      </c>
      <c r="K179" s="260" t="s">
        <v>155</v>
      </c>
      <c r="L179" s="265"/>
      <c r="M179" s="266" t="s">
        <v>19</v>
      </c>
      <c r="N179" s="267" t="s">
        <v>45</v>
      </c>
      <c r="O179" s="86"/>
      <c r="P179" s="215">
        <f>O179*H179</f>
        <v>0</v>
      </c>
      <c r="Q179" s="215">
        <v>4.0000000000000003E-05</v>
      </c>
      <c r="R179" s="215">
        <f>Q179*H179</f>
        <v>4.0000000000000003E-05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371</v>
      </c>
      <c r="AT179" s="217" t="s">
        <v>272</v>
      </c>
      <c r="AU179" s="217" t="s">
        <v>84</v>
      </c>
      <c r="AY179" s="19" t="s">
        <v>148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82</v>
      </c>
      <c r="BK179" s="218">
        <f>ROUND(I179*H179,2)</f>
        <v>0</v>
      </c>
      <c r="BL179" s="19" t="s">
        <v>271</v>
      </c>
      <c r="BM179" s="217" t="s">
        <v>1474</v>
      </c>
    </row>
    <row r="180" s="2" customFormat="1">
      <c r="A180" s="40"/>
      <c r="B180" s="41"/>
      <c r="C180" s="42"/>
      <c r="D180" s="219" t="s">
        <v>158</v>
      </c>
      <c r="E180" s="42"/>
      <c r="F180" s="220" t="s">
        <v>1473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158</v>
      </c>
      <c r="AU180" s="19" t="s">
        <v>84</v>
      </c>
    </row>
    <row r="181" s="2" customFormat="1" ht="16.5" customHeight="1">
      <c r="A181" s="40"/>
      <c r="B181" s="41"/>
      <c r="C181" s="258" t="s">
        <v>415</v>
      </c>
      <c r="D181" s="258" t="s">
        <v>272</v>
      </c>
      <c r="E181" s="259" t="s">
        <v>1475</v>
      </c>
      <c r="F181" s="260" t="s">
        <v>1476</v>
      </c>
      <c r="G181" s="261" t="s">
        <v>189</v>
      </c>
      <c r="H181" s="262">
        <v>1</v>
      </c>
      <c r="I181" s="263"/>
      <c r="J181" s="264">
        <f>ROUND(I181*H181,2)</f>
        <v>0</v>
      </c>
      <c r="K181" s="260" t="s">
        <v>155</v>
      </c>
      <c r="L181" s="265"/>
      <c r="M181" s="266" t="s">
        <v>19</v>
      </c>
      <c r="N181" s="267" t="s">
        <v>45</v>
      </c>
      <c r="O181" s="86"/>
      <c r="P181" s="215">
        <f>O181*H181</f>
        <v>0</v>
      </c>
      <c r="Q181" s="215">
        <v>3.0000000000000001E-05</v>
      </c>
      <c r="R181" s="215">
        <f>Q181*H181</f>
        <v>3.0000000000000001E-05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371</v>
      </c>
      <c r="AT181" s="217" t="s">
        <v>272</v>
      </c>
      <c r="AU181" s="217" t="s">
        <v>84</v>
      </c>
      <c r="AY181" s="19" t="s">
        <v>148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82</v>
      </c>
      <c r="BK181" s="218">
        <f>ROUND(I181*H181,2)</f>
        <v>0</v>
      </c>
      <c r="BL181" s="19" t="s">
        <v>271</v>
      </c>
      <c r="BM181" s="217" t="s">
        <v>1477</v>
      </c>
    </row>
    <row r="182" s="2" customFormat="1">
      <c r="A182" s="40"/>
      <c r="B182" s="41"/>
      <c r="C182" s="42"/>
      <c r="D182" s="219" t="s">
        <v>158</v>
      </c>
      <c r="E182" s="42"/>
      <c r="F182" s="220" t="s">
        <v>1476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158</v>
      </c>
      <c r="AU182" s="19" t="s">
        <v>84</v>
      </c>
    </row>
    <row r="183" s="2" customFormat="1" ht="16.5" customHeight="1">
      <c r="A183" s="40"/>
      <c r="B183" s="41"/>
      <c r="C183" s="258" t="s">
        <v>420</v>
      </c>
      <c r="D183" s="258" t="s">
        <v>272</v>
      </c>
      <c r="E183" s="259" t="s">
        <v>1438</v>
      </c>
      <c r="F183" s="260" t="s">
        <v>1439</v>
      </c>
      <c r="G183" s="261" t="s">
        <v>189</v>
      </c>
      <c r="H183" s="262">
        <v>1</v>
      </c>
      <c r="I183" s="263"/>
      <c r="J183" s="264">
        <f>ROUND(I183*H183,2)</f>
        <v>0</v>
      </c>
      <c r="K183" s="260" t="s">
        <v>155</v>
      </c>
      <c r="L183" s="265"/>
      <c r="M183" s="266" t="s">
        <v>19</v>
      </c>
      <c r="N183" s="267" t="s">
        <v>45</v>
      </c>
      <c r="O183" s="86"/>
      <c r="P183" s="215">
        <f>O183*H183</f>
        <v>0</v>
      </c>
      <c r="Q183" s="215">
        <v>1.0000000000000001E-05</v>
      </c>
      <c r="R183" s="215">
        <f>Q183*H183</f>
        <v>1.0000000000000001E-05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371</v>
      </c>
      <c r="AT183" s="217" t="s">
        <v>272</v>
      </c>
      <c r="AU183" s="217" t="s">
        <v>84</v>
      </c>
      <c r="AY183" s="19" t="s">
        <v>148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82</v>
      </c>
      <c r="BK183" s="218">
        <f>ROUND(I183*H183,2)</f>
        <v>0</v>
      </c>
      <c r="BL183" s="19" t="s">
        <v>271</v>
      </c>
      <c r="BM183" s="217" t="s">
        <v>1478</v>
      </c>
    </row>
    <row r="184" s="2" customFormat="1">
      <c r="A184" s="40"/>
      <c r="B184" s="41"/>
      <c r="C184" s="42"/>
      <c r="D184" s="219" t="s">
        <v>158</v>
      </c>
      <c r="E184" s="42"/>
      <c r="F184" s="220" t="s">
        <v>1439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158</v>
      </c>
      <c r="AU184" s="19" t="s">
        <v>84</v>
      </c>
    </row>
    <row r="185" s="2" customFormat="1" ht="21.75" customHeight="1">
      <c r="A185" s="40"/>
      <c r="B185" s="41"/>
      <c r="C185" s="206" t="s">
        <v>426</v>
      </c>
      <c r="D185" s="206" t="s">
        <v>151</v>
      </c>
      <c r="E185" s="207" t="s">
        <v>1479</v>
      </c>
      <c r="F185" s="208" t="s">
        <v>1480</v>
      </c>
      <c r="G185" s="209" t="s">
        <v>189</v>
      </c>
      <c r="H185" s="210">
        <v>24</v>
      </c>
      <c r="I185" s="211"/>
      <c r="J185" s="212">
        <f>ROUND(I185*H185,2)</f>
        <v>0</v>
      </c>
      <c r="K185" s="208" t="s">
        <v>155</v>
      </c>
      <c r="L185" s="46"/>
      <c r="M185" s="213" t="s">
        <v>19</v>
      </c>
      <c r="N185" s="214" t="s">
        <v>45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271</v>
      </c>
      <c r="AT185" s="217" t="s">
        <v>151</v>
      </c>
      <c r="AU185" s="217" t="s">
        <v>84</v>
      </c>
      <c r="AY185" s="19" t="s">
        <v>148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82</v>
      </c>
      <c r="BK185" s="218">
        <f>ROUND(I185*H185,2)</f>
        <v>0</v>
      </c>
      <c r="BL185" s="19" t="s">
        <v>271</v>
      </c>
      <c r="BM185" s="217" t="s">
        <v>1481</v>
      </c>
    </row>
    <row r="186" s="2" customFormat="1">
      <c r="A186" s="40"/>
      <c r="B186" s="41"/>
      <c r="C186" s="42"/>
      <c r="D186" s="219" t="s">
        <v>158</v>
      </c>
      <c r="E186" s="42"/>
      <c r="F186" s="220" t="s">
        <v>1482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158</v>
      </c>
      <c r="AU186" s="19" t="s">
        <v>84</v>
      </c>
    </row>
    <row r="187" s="2" customFormat="1">
      <c r="A187" s="40"/>
      <c r="B187" s="41"/>
      <c r="C187" s="42"/>
      <c r="D187" s="224" t="s">
        <v>160</v>
      </c>
      <c r="E187" s="42"/>
      <c r="F187" s="225" t="s">
        <v>1483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160</v>
      </c>
      <c r="AU187" s="19" t="s">
        <v>84</v>
      </c>
    </row>
    <row r="188" s="2" customFormat="1" ht="16.5" customHeight="1">
      <c r="A188" s="40"/>
      <c r="B188" s="41"/>
      <c r="C188" s="258" t="s">
        <v>431</v>
      </c>
      <c r="D188" s="258" t="s">
        <v>272</v>
      </c>
      <c r="E188" s="259" t="s">
        <v>1484</v>
      </c>
      <c r="F188" s="260" t="s">
        <v>1485</v>
      </c>
      <c r="G188" s="261" t="s">
        <v>189</v>
      </c>
      <c r="H188" s="262">
        <v>24</v>
      </c>
      <c r="I188" s="263"/>
      <c r="J188" s="264">
        <f>ROUND(I188*H188,2)</f>
        <v>0</v>
      </c>
      <c r="K188" s="260" t="s">
        <v>155</v>
      </c>
      <c r="L188" s="265"/>
      <c r="M188" s="266" t="s">
        <v>19</v>
      </c>
      <c r="N188" s="267" t="s">
        <v>45</v>
      </c>
      <c r="O188" s="86"/>
      <c r="P188" s="215">
        <f>O188*H188</f>
        <v>0</v>
      </c>
      <c r="Q188" s="215">
        <v>6.0000000000000002E-05</v>
      </c>
      <c r="R188" s="215">
        <f>Q188*H188</f>
        <v>0.0014400000000000001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371</v>
      </c>
      <c r="AT188" s="217" t="s">
        <v>272</v>
      </c>
      <c r="AU188" s="217" t="s">
        <v>84</v>
      </c>
      <c r="AY188" s="19" t="s">
        <v>148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82</v>
      </c>
      <c r="BK188" s="218">
        <f>ROUND(I188*H188,2)</f>
        <v>0</v>
      </c>
      <c r="BL188" s="19" t="s">
        <v>271</v>
      </c>
      <c r="BM188" s="217" t="s">
        <v>1486</v>
      </c>
    </row>
    <row r="189" s="2" customFormat="1">
      <c r="A189" s="40"/>
      <c r="B189" s="41"/>
      <c r="C189" s="42"/>
      <c r="D189" s="219" t="s">
        <v>158</v>
      </c>
      <c r="E189" s="42"/>
      <c r="F189" s="220" t="s">
        <v>1485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158</v>
      </c>
      <c r="AU189" s="19" t="s">
        <v>84</v>
      </c>
    </row>
    <row r="190" s="2" customFormat="1" ht="16.5" customHeight="1">
      <c r="A190" s="40"/>
      <c r="B190" s="41"/>
      <c r="C190" s="258" t="s">
        <v>440</v>
      </c>
      <c r="D190" s="258" t="s">
        <v>272</v>
      </c>
      <c r="E190" s="259" t="s">
        <v>1438</v>
      </c>
      <c r="F190" s="260" t="s">
        <v>1439</v>
      </c>
      <c r="G190" s="261" t="s">
        <v>189</v>
      </c>
      <c r="H190" s="262">
        <v>5</v>
      </c>
      <c r="I190" s="263"/>
      <c r="J190" s="264">
        <f>ROUND(I190*H190,2)</f>
        <v>0</v>
      </c>
      <c r="K190" s="260" t="s">
        <v>155</v>
      </c>
      <c r="L190" s="265"/>
      <c r="M190" s="266" t="s">
        <v>19</v>
      </c>
      <c r="N190" s="267" t="s">
        <v>45</v>
      </c>
      <c r="O190" s="86"/>
      <c r="P190" s="215">
        <f>O190*H190</f>
        <v>0</v>
      </c>
      <c r="Q190" s="215">
        <v>1.0000000000000001E-05</v>
      </c>
      <c r="R190" s="215">
        <f>Q190*H190</f>
        <v>5.0000000000000002E-05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371</v>
      </c>
      <c r="AT190" s="217" t="s">
        <v>272</v>
      </c>
      <c r="AU190" s="217" t="s">
        <v>84</v>
      </c>
      <c r="AY190" s="19" t="s">
        <v>148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82</v>
      </c>
      <c r="BK190" s="218">
        <f>ROUND(I190*H190,2)</f>
        <v>0</v>
      </c>
      <c r="BL190" s="19" t="s">
        <v>271</v>
      </c>
      <c r="BM190" s="217" t="s">
        <v>1487</v>
      </c>
    </row>
    <row r="191" s="2" customFormat="1">
      <c r="A191" s="40"/>
      <c r="B191" s="41"/>
      <c r="C191" s="42"/>
      <c r="D191" s="219" t="s">
        <v>158</v>
      </c>
      <c r="E191" s="42"/>
      <c r="F191" s="220" t="s">
        <v>1439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158</v>
      </c>
      <c r="AU191" s="19" t="s">
        <v>84</v>
      </c>
    </row>
    <row r="192" s="2" customFormat="1" ht="16.5" customHeight="1">
      <c r="A192" s="40"/>
      <c r="B192" s="41"/>
      <c r="C192" s="258" t="s">
        <v>447</v>
      </c>
      <c r="D192" s="258" t="s">
        <v>272</v>
      </c>
      <c r="E192" s="259" t="s">
        <v>1488</v>
      </c>
      <c r="F192" s="260" t="s">
        <v>1489</v>
      </c>
      <c r="G192" s="261" t="s">
        <v>189</v>
      </c>
      <c r="H192" s="262">
        <v>9</v>
      </c>
      <c r="I192" s="263"/>
      <c r="J192" s="264">
        <f>ROUND(I192*H192,2)</f>
        <v>0</v>
      </c>
      <c r="K192" s="260" t="s">
        <v>155</v>
      </c>
      <c r="L192" s="265"/>
      <c r="M192" s="266" t="s">
        <v>19</v>
      </c>
      <c r="N192" s="267" t="s">
        <v>45</v>
      </c>
      <c r="O192" s="86"/>
      <c r="P192" s="215">
        <f>O192*H192</f>
        <v>0</v>
      </c>
      <c r="Q192" s="215">
        <v>2.0000000000000002E-05</v>
      </c>
      <c r="R192" s="215">
        <f>Q192*H192</f>
        <v>0.00018000000000000001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371</v>
      </c>
      <c r="AT192" s="217" t="s">
        <v>272</v>
      </c>
      <c r="AU192" s="217" t="s">
        <v>84</v>
      </c>
      <c r="AY192" s="19" t="s">
        <v>148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82</v>
      </c>
      <c r="BK192" s="218">
        <f>ROUND(I192*H192,2)</f>
        <v>0</v>
      </c>
      <c r="BL192" s="19" t="s">
        <v>271</v>
      </c>
      <c r="BM192" s="217" t="s">
        <v>1490</v>
      </c>
    </row>
    <row r="193" s="2" customFormat="1">
      <c r="A193" s="40"/>
      <c r="B193" s="41"/>
      <c r="C193" s="42"/>
      <c r="D193" s="219" t="s">
        <v>158</v>
      </c>
      <c r="E193" s="42"/>
      <c r="F193" s="220" t="s">
        <v>1489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158</v>
      </c>
      <c r="AU193" s="19" t="s">
        <v>84</v>
      </c>
    </row>
    <row r="194" s="2" customFormat="1" ht="16.5" customHeight="1">
      <c r="A194" s="40"/>
      <c r="B194" s="41"/>
      <c r="C194" s="258" t="s">
        <v>455</v>
      </c>
      <c r="D194" s="258" t="s">
        <v>272</v>
      </c>
      <c r="E194" s="259" t="s">
        <v>1491</v>
      </c>
      <c r="F194" s="260" t="s">
        <v>1492</v>
      </c>
      <c r="G194" s="261" t="s">
        <v>189</v>
      </c>
      <c r="H194" s="262">
        <v>1</v>
      </c>
      <c r="I194" s="263"/>
      <c r="J194" s="264">
        <f>ROUND(I194*H194,2)</f>
        <v>0</v>
      </c>
      <c r="K194" s="260" t="s">
        <v>155</v>
      </c>
      <c r="L194" s="265"/>
      <c r="M194" s="266" t="s">
        <v>19</v>
      </c>
      <c r="N194" s="267" t="s">
        <v>45</v>
      </c>
      <c r="O194" s="86"/>
      <c r="P194" s="215">
        <f>O194*H194</f>
        <v>0</v>
      </c>
      <c r="Q194" s="215">
        <v>3.0000000000000001E-05</v>
      </c>
      <c r="R194" s="215">
        <f>Q194*H194</f>
        <v>3.0000000000000001E-05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371</v>
      </c>
      <c r="AT194" s="217" t="s">
        <v>272</v>
      </c>
      <c r="AU194" s="217" t="s">
        <v>84</v>
      </c>
      <c r="AY194" s="19" t="s">
        <v>148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82</v>
      </c>
      <c r="BK194" s="218">
        <f>ROUND(I194*H194,2)</f>
        <v>0</v>
      </c>
      <c r="BL194" s="19" t="s">
        <v>271</v>
      </c>
      <c r="BM194" s="217" t="s">
        <v>1493</v>
      </c>
    </row>
    <row r="195" s="2" customFormat="1">
      <c r="A195" s="40"/>
      <c r="B195" s="41"/>
      <c r="C195" s="42"/>
      <c r="D195" s="219" t="s">
        <v>158</v>
      </c>
      <c r="E195" s="42"/>
      <c r="F195" s="220" t="s">
        <v>1492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158</v>
      </c>
      <c r="AU195" s="19" t="s">
        <v>84</v>
      </c>
    </row>
    <row r="196" s="2" customFormat="1" ht="21.75" customHeight="1">
      <c r="A196" s="40"/>
      <c r="B196" s="41"/>
      <c r="C196" s="206" t="s">
        <v>461</v>
      </c>
      <c r="D196" s="206" t="s">
        <v>151</v>
      </c>
      <c r="E196" s="207" t="s">
        <v>1494</v>
      </c>
      <c r="F196" s="208" t="s">
        <v>1495</v>
      </c>
      <c r="G196" s="209" t="s">
        <v>189</v>
      </c>
      <c r="H196" s="210">
        <v>2</v>
      </c>
      <c r="I196" s="211"/>
      <c r="J196" s="212">
        <f>ROUND(I196*H196,2)</f>
        <v>0</v>
      </c>
      <c r="K196" s="208" t="s">
        <v>155</v>
      </c>
      <c r="L196" s="46"/>
      <c r="M196" s="213" t="s">
        <v>19</v>
      </c>
      <c r="N196" s="214" t="s">
        <v>45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271</v>
      </c>
      <c r="AT196" s="217" t="s">
        <v>151</v>
      </c>
      <c r="AU196" s="217" t="s">
        <v>84</v>
      </c>
      <c r="AY196" s="19" t="s">
        <v>148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82</v>
      </c>
      <c r="BK196" s="218">
        <f>ROUND(I196*H196,2)</f>
        <v>0</v>
      </c>
      <c r="BL196" s="19" t="s">
        <v>271</v>
      </c>
      <c r="BM196" s="217" t="s">
        <v>1496</v>
      </c>
    </row>
    <row r="197" s="2" customFormat="1">
      <c r="A197" s="40"/>
      <c r="B197" s="41"/>
      <c r="C197" s="42"/>
      <c r="D197" s="219" t="s">
        <v>158</v>
      </c>
      <c r="E197" s="42"/>
      <c r="F197" s="220" t="s">
        <v>1497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158</v>
      </c>
      <c r="AU197" s="19" t="s">
        <v>84</v>
      </c>
    </row>
    <row r="198" s="2" customFormat="1">
      <c r="A198" s="40"/>
      <c r="B198" s="41"/>
      <c r="C198" s="42"/>
      <c r="D198" s="224" t="s">
        <v>160</v>
      </c>
      <c r="E198" s="42"/>
      <c r="F198" s="225" t="s">
        <v>1498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160</v>
      </c>
      <c r="AU198" s="19" t="s">
        <v>84</v>
      </c>
    </row>
    <row r="199" s="2" customFormat="1" ht="24.15" customHeight="1">
      <c r="A199" s="40"/>
      <c r="B199" s="41"/>
      <c r="C199" s="258" t="s">
        <v>469</v>
      </c>
      <c r="D199" s="258" t="s">
        <v>272</v>
      </c>
      <c r="E199" s="259" t="s">
        <v>1499</v>
      </c>
      <c r="F199" s="260" t="s">
        <v>1500</v>
      </c>
      <c r="G199" s="261" t="s">
        <v>189</v>
      </c>
      <c r="H199" s="262">
        <v>2</v>
      </c>
      <c r="I199" s="263"/>
      <c r="J199" s="264">
        <f>ROUND(I199*H199,2)</f>
        <v>0</v>
      </c>
      <c r="K199" s="260" t="s">
        <v>155</v>
      </c>
      <c r="L199" s="265"/>
      <c r="M199" s="266" t="s">
        <v>19</v>
      </c>
      <c r="N199" s="267" t="s">
        <v>45</v>
      </c>
      <c r="O199" s="86"/>
      <c r="P199" s="215">
        <f>O199*H199</f>
        <v>0</v>
      </c>
      <c r="Q199" s="215">
        <v>6.9999999999999994E-05</v>
      </c>
      <c r="R199" s="215">
        <f>Q199*H199</f>
        <v>0.00013999999999999999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371</v>
      </c>
      <c r="AT199" s="217" t="s">
        <v>272</v>
      </c>
      <c r="AU199" s="217" t="s">
        <v>84</v>
      </c>
      <c r="AY199" s="19" t="s">
        <v>148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82</v>
      </c>
      <c r="BK199" s="218">
        <f>ROUND(I199*H199,2)</f>
        <v>0</v>
      </c>
      <c r="BL199" s="19" t="s">
        <v>271</v>
      </c>
      <c r="BM199" s="217" t="s">
        <v>1501</v>
      </c>
    </row>
    <row r="200" s="2" customFormat="1">
      <c r="A200" s="40"/>
      <c r="B200" s="41"/>
      <c r="C200" s="42"/>
      <c r="D200" s="219" t="s">
        <v>158</v>
      </c>
      <c r="E200" s="42"/>
      <c r="F200" s="220" t="s">
        <v>1500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158</v>
      </c>
      <c r="AU200" s="19" t="s">
        <v>84</v>
      </c>
    </row>
    <row r="201" s="2" customFormat="1" ht="21.75" customHeight="1">
      <c r="A201" s="40"/>
      <c r="B201" s="41"/>
      <c r="C201" s="206" t="s">
        <v>477</v>
      </c>
      <c r="D201" s="206" t="s">
        <v>151</v>
      </c>
      <c r="E201" s="207" t="s">
        <v>1502</v>
      </c>
      <c r="F201" s="208" t="s">
        <v>1503</v>
      </c>
      <c r="G201" s="209" t="s">
        <v>189</v>
      </c>
      <c r="H201" s="210">
        <v>1</v>
      </c>
      <c r="I201" s="211"/>
      <c r="J201" s="212">
        <f>ROUND(I201*H201,2)</f>
        <v>0</v>
      </c>
      <c r="K201" s="208" t="s">
        <v>155</v>
      </c>
      <c r="L201" s="46"/>
      <c r="M201" s="213" t="s">
        <v>19</v>
      </c>
      <c r="N201" s="214" t="s">
        <v>45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271</v>
      </c>
      <c r="AT201" s="217" t="s">
        <v>151</v>
      </c>
      <c r="AU201" s="217" t="s">
        <v>84</v>
      </c>
      <c r="AY201" s="19" t="s">
        <v>148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82</v>
      </c>
      <c r="BK201" s="218">
        <f>ROUND(I201*H201,2)</f>
        <v>0</v>
      </c>
      <c r="BL201" s="19" t="s">
        <v>271</v>
      </c>
      <c r="BM201" s="217" t="s">
        <v>1504</v>
      </c>
    </row>
    <row r="202" s="2" customFormat="1">
      <c r="A202" s="40"/>
      <c r="B202" s="41"/>
      <c r="C202" s="42"/>
      <c r="D202" s="219" t="s">
        <v>158</v>
      </c>
      <c r="E202" s="42"/>
      <c r="F202" s="220" t="s">
        <v>1505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158</v>
      </c>
      <c r="AU202" s="19" t="s">
        <v>84</v>
      </c>
    </row>
    <row r="203" s="2" customFormat="1">
      <c r="A203" s="40"/>
      <c r="B203" s="41"/>
      <c r="C203" s="42"/>
      <c r="D203" s="224" t="s">
        <v>160</v>
      </c>
      <c r="E203" s="42"/>
      <c r="F203" s="225" t="s">
        <v>1506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160</v>
      </c>
      <c r="AU203" s="19" t="s">
        <v>84</v>
      </c>
    </row>
    <row r="204" s="2" customFormat="1" ht="16.5" customHeight="1">
      <c r="A204" s="40"/>
      <c r="B204" s="41"/>
      <c r="C204" s="258" t="s">
        <v>484</v>
      </c>
      <c r="D204" s="258" t="s">
        <v>272</v>
      </c>
      <c r="E204" s="259" t="s">
        <v>1507</v>
      </c>
      <c r="F204" s="260" t="s">
        <v>1508</v>
      </c>
      <c r="G204" s="261" t="s">
        <v>189</v>
      </c>
      <c r="H204" s="262">
        <v>1</v>
      </c>
      <c r="I204" s="263"/>
      <c r="J204" s="264">
        <f>ROUND(I204*H204,2)</f>
        <v>0</v>
      </c>
      <c r="K204" s="260" t="s">
        <v>19</v>
      </c>
      <c r="L204" s="265"/>
      <c r="M204" s="266" t="s">
        <v>19</v>
      </c>
      <c r="N204" s="267" t="s">
        <v>45</v>
      </c>
      <c r="O204" s="86"/>
      <c r="P204" s="215">
        <f>O204*H204</f>
        <v>0</v>
      </c>
      <c r="Q204" s="215">
        <v>0.00080000000000000004</v>
      </c>
      <c r="R204" s="215">
        <f>Q204*H204</f>
        <v>0.00080000000000000004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371</v>
      </c>
      <c r="AT204" s="217" t="s">
        <v>272</v>
      </c>
      <c r="AU204" s="217" t="s">
        <v>84</v>
      </c>
      <c r="AY204" s="19" t="s">
        <v>148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82</v>
      </c>
      <c r="BK204" s="218">
        <f>ROUND(I204*H204,2)</f>
        <v>0</v>
      </c>
      <c r="BL204" s="19" t="s">
        <v>271</v>
      </c>
      <c r="BM204" s="217" t="s">
        <v>1509</v>
      </c>
    </row>
    <row r="205" s="2" customFormat="1">
      <c r="A205" s="40"/>
      <c r="B205" s="41"/>
      <c r="C205" s="42"/>
      <c r="D205" s="219" t="s">
        <v>158</v>
      </c>
      <c r="E205" s="42"/>
      <c r="F205" s="220" t="s">
        <v>1508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158</v>
      </c>
      <c r="AU205" s="19" t="s">
        <v>84</v>
      </c>
    </row>
    <row r="206" s="2" customFormat="1" ht="16.5" customHeight="1">
      <c r="A206" s="40"/>
      <c r="B206" s="41"/>
      <c r="C206" s="206" t="s">
        <v>490</v>
      </c>
      <c r="D206" s="206" t="s">
        <v>151</v>
      </c>
      <c r="E206" s="207" t="s">
        <v>1510</v>
      </c>
      <c r="F206" s="208" t="s">
        <v>1511</v>
      </c>
      <c r="G206" s="209" t="s">
        <v>189</v>
      </c>
      <c r="H206" s="210">
        <v>3</v>
      </c>
      <c r="I206" s="211"/>
      <c r="J206" s="212">
        <f>ROUND(I206*H206,2)</f>
        <v>0</v>
      </c>
      <c r="K206" s="208" t="s">
        <v>155</v>
      </c>
      <c r="L206" s="46"/>
      <c r="M206" s="213" t="s">
        <v>19</v>
      </c>
      <c r="N206" s="214" t="s">
        <v>45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271</v>
      </c>
      <c r="AT206" s="217" t="s">
        <v>151</v>
      </c>
      <c r="AU206" s="217" t="s">
        <v>84</v>
      </c>
      <c r="AY206" s="19" t="s">
        <v>148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82</v>
      </c>
      <c r="BK206" s="218">
        <f>ROUND(I206*H206,2)</f>
        <v>0</v>
      </c>
      <c r="BL206" s="19" t="s">
        <v>271</v>
      </c>
      <c r="BM206" s="217" t="s">
        <v>1512</v>
      </c>
    </row>
    <row r="207" s="2" customFormat="1">
      <c r="A207" s="40"/>
      <c r="B207" s="41"/>
      <c r="C207" s="42"/>
      <c r="D207" s="219" t="s">
        <v>158</v>
      </c>
      <c r="E207" s="42"/>
      <c r="F207" s="220" t="s">
        <v>1513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158</v>
      </c>
      <c r="AU207" s="19" t="s">
        <v>84</v>
      </c>
    </row>
    <row r="208" s="2" customFormat="1">
      <c r="A208" s="40"/>
      <c r="B208" s="41"/>
      <c r="C208" s="42"/>
      <c r="D208" s="224" t="s">
        <v>160</v>
      </c>
      <c r="E208" s="42"/>
      <c r="F208" s="225" t="s">
        <v>1514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160</v>
      </c>
      <c r="AU208" s="19" t="s">
        <v>84</v>
      </c>
    </row>
    <row r="209" s="2" customFormat="1" ht="16.5" customHeight="1">
      <c r="A209" s="40"/>
      <c r="B209" s="41"/>
      <c r="C209" s="258" t="s">
        <v>496</v>
      </c>
      <c r="D209" s="258" t="s">
        <v>272</v>
      </c>
      <c r="E209" s="259" t="s">
        <v>1515</v>
      </c>
      <c r="F209" s="260" t="s">
        <v>1516</v>
      </c>
      <c r="G209" s="261" t="s">
        <v>189</v>
      </c>
      <c r="H209" s="262">
        <v>3</v>
      </c>
      <c r="I209" s="263"/>
      <c r="J209" s="264">
        <f>ROUND(I209*H209,2)</f>
        <v>0</v>
      </c>
      <c r="K209" s="260" t="s">
        <v>155</v>
      </c>
      <c r="L209" s="265"/>
      <c r="M209" s="266" t="s">
        <v>19</v>
      </c>
      <c r="N209" s="267" t="s">
        <v>45</v>
      </c>
      <c r="O209" s="86"/>
      <c r="P209" s="215">
        <f>O209*H209</f>
        <v>0</v>
      </c>
      <c r="Q209" s="215">
        <v>0.00059999999999999995</v>
      </c>
      <c r="R209" s="215">
        <f>Q209*H209</f>
        <v>0.0018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371</v>
      </c>
      <c r="AT209" s="217" t="s">
        <v>272</v>
      </c>
      <c r="AU209" s="217" t="s">
        <v>84</v>
      </c>
      <c r="AY209" s="19" t="s">
        <v>148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82</v>
      </c>
      <c r="BK209" s="218">
        <f>ROUND(I209*H209,2)</f>
        <v>0</v>
      </c>
      <c r="BL209" s="19" t="s">
        <v>271</v>
      </c>
      <c r="BM209" s="217" t="s">
        <v>1517</v>
      </c>
    </row>
    <row r="210" s="2" customFormat="1">
      <c r="A210" s="40"/>
      <c r="B210" s="41"/>
      <c r="C210" s="42"/>
      <c r="D210" s="219" t="s">
        <v>158</v>
      </c>
      <c r="E210" s="42"/>
      <c r="F210" s="220" t="s">
        <v>1516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158</v>
      </c>
      <c r="AU210" s="19" t="s">
        <v>84</v>
      </c>
    </row>
    <row r="211" s="2" customFormat="1" ht="24.15" customHeight="1">
      <c r="A211" s="40"/>
      <c r="B211" s="41"/>
      <c r="C211" s="206" t="s">
        <v>502</v>
      </c>
      <c r="D211" s="206" t="s">
        <v>151</v>
      </c>
      <c r="E211" s="207" t="s">
        <v>1518</v>
      </c>
      <c r="F211" s="208" t="s">
        <v>1519</v>
      </c>
      <c r="G211" s="209" t="s">
        <v>189</v>
      </c>
      <c r="H211" s="210">
        <v>17</v>
      </c>
      <c r="I211" s="211"/>
      <c r="J211" s="212">
        <f>ROUND(I211*H211,2)</f>
        <v>0</v>
      </c>
      <c r="K211" s="208" t="s">
        <v>155</v>
      </c>
      <c r="L211" s="46"/>
      <c r="M211" s="213" t="s">
        <v>19</v>
      </c>
      <c r="N211" s="214" t="s">
        <v>45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271</v>
      </c>
      <c r="AT211" s="217" t="s">
        <v>151</v>
      </c>
      <c r="AU211" s="217" t="s">
        <v>84</v>
      </c>
      <c r="AY211" s="19" t="s">
        <v>148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82</v>
      </c>
      <c r="BK211" s="218">
        <f>ROUND(I211*H211,2)</f>
        <v>0</v>
      </c>
      <c r="BL211" s="19" t="s">
        <v>271</v>
      </c>
      <c r="BM211" s="217" t="s">
        <v>1520</v>
      </c>
    </row>
    <row r="212" s="2" customFormat="1">
      <c r="A212" s="40"/>
      <c r="B212" s="41"/>
      <c r="C212" s="42"/>
      <c r="D212" s="219" t="s">
        <v>158</v>
      </c>
      <c r="E212" s="42"/>
      <c r="F212" s="220" t="s">
        <v>1521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158</v>
      </c>
      <c r="AU212" s="19" t="s">
        <v>84</v>
      </c>
    </row>
    <row r="213" s="2" customFormat="1">
      <c r="A213" s="40"/>
      <c r="B213" s="41"/>
      <c r="C213" s="42"/>
      <c r="D213" s="224" t="s">
        <v>160</v>
      </c>
      <c r="E213" s="42"/>
      <c r="F213" s="225" t="s">
        <v>1522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160</v>
      </c>
      <c r="AU213" s="19" t="s">
        <v>84</v>
      </c>
    </row>
    <row r="214" s="2" customFormat="1" ht="24.15" customHeight="1">
      <c r="A214" s="40"/>
      <c r="B214" s="41"/>
      <c r="C214" s="258" t="s">
        <v>506</v>
      </c>
      <c r="D214" s="258" t="s">
        <v>272</v>
      </c>
      <c r="E214" s="259" t="s">
        <v>1523</v>
      </c>
      <c r="F214" s="260" t="s">
        <v>1524</v>
      </c>
      <c r="G214" s="261" t="s">
        <v>189</v>
      </c>
      <c r="H214" s="262">
        <v>7</v>
      </c>
      <c r="I214" s="263"/>
      <c r="J214" s="264">
        <f>ROUND(I214*H214,2)</f>
        <v>0</v>
      </c>
      <c r="K214" s="260" t="s">
        <v>19</v>
      </c>
      <c r="L214" s="265"/>
      <c r="M214" s="266" t="s">
        <v>19</v>
      </c>
      <c r="N214" s="267" t="s">
        <v>45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371</v>
      </c>
      <c r="AT214" s="217" t="s">
        <v>272</v>
      </c>
      <c r="AU214" s="217" t="s">
        <v>84</v>
      </c>
      <c r="AY214" s="19" t="s">
        <v>148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82</v>
      </c>
      <c r="BK214" s="218">
        <f>ROUND(I214*H214,2)</f>
        <v>0</v>
      </c>
      <c r="BL214" s="19" t="s">
        <v>271</v>
      </c>
      <c r="BM214" s="217" t="s">
        <v>1525</v>
      </c>
    </row>
    <row r="215" s="2" customFormat="1">
      <c r="A215" s="40"/>
      <c r="B215" s="41"/>
      <c r="C215" s="42"/>
      <c r="D215" s="219" t="s">
        <v>158</v>
      </c>
      <c r="E215" s="42"/>
      <c r="F215" s="220" t="s">
        <v>1524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158</v>
      </c>
      <c r="AU215" s="19" t="s">
        <v>84</v>
      </c>
    </row>
    <row r="216" s="2" customFormat="1" ht="24.15" customHeight="1">
      <c r="A216" s="40"/>
      <c r="B216" s="41"/>
      <c r="C216" s="258" t="s">
        <v>512</v>
      </c>
      <c r="D216" s="258" t="s">
        <v>272</v>
      </c>
      <c r="E216" s="259" t="s">
        <v>1526</v>
      </c>
      <c r="F216" s="260" t="s">
        <v>1527</v>
      </c>
      <c r="G216" s="261" t="s">
        <v>189</v>
      </c>
      <c r="H216" s="262">
        <v>4</v>
      </c>
      <c r="I216" s="263"/>
      <c r="J216" s="264">
        <f>ROUND(I216*H216,2)</f>
        <v>0</v>
      </c>
      <c r="K216" s="260" t="s">
        <v>19</v>
      </c>
      <c r="L216" s="265"/>
      <c r="M216" s="266" t="s">
        <v>19</v>
      </c>
      <c r="N216" s="267" t="s">
        <v>45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371</v>
      </c>
      <c r="AT216" s="217" t="s">
        <v>272</v>
      </c>
      <c r="AU216" s="217" t="s">
        <v>84</v>
      </c>
      <c r="AY216" s="19" t="s">
        <v>148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82</v>
      </c>
      <c r="BK216" s="218">
        <f>ROUND(I216*H216,2)</f>
        <v>0</v>
      </c>
      <c r="BL216" s="19" t="s">
        <v>271</v>
      </c>
      <c r="BM216" s="217" t="s">
        <v>1528</v>
      </c>
    </row>
    <row r="217" s="2" customFormat="1">
      <c r="A217" s="40"/>
      <c r="B217" s="41"/>
      <c r="C217" s="42"/>
      <c r="D217" s="219" t="s">
        <v>158</v>
      </c>
      <c r="E217" s="42"/>
      <c r="F217" s="220" t="s">
        <v>1527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158</v>
      </c>
      <c r="AU217" s="19" t="s">
        <v>84</v>
      </c>
    </row>
    <row r="218" s="2" customFormat="1" ht="24.15" customHeight="1">
      <c r="A218" s="40"/>
      <c r="B218" s="41"/>
      <c r="C218" s="258" t="s">
        <v>516</v>
      </c>
      <c r="D218" s="258" t="s">
        <v>272</v>
      </c>
      <c r="E218" s="259" t="s">
        <v>1529</v>
      </c>
      <c r="F218" s="260" t="s">
        <v>1530</v>
      </c>
      <c r="G218" s="261" t="s">
        <v>189</v>
      </c>
      <c r="H218" s="262">
        <v>1</v>
      </c>
      <c r="I218" s="263"/>
      <c r="J218" s="264">
        <f>ROUND(I218*H218,2)</f>
        <v>0</v>
      </c>
      <c r="K218" s="260" t="s">
        <v>19</v>
      </c>
      <c r="L218" s="265"/>
      <c r="M218" s="266" t="s">
        <v>19</v>
      </c>
      <c r="N218" s="267" t="s">
        <v>45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371</v>
      </c>
      <c r="AT218" s="217" t="s">
        <v>272</v>
      </c>
      <c r="AU218" s="217" t="s">
        <v>84</v>
      </c>
      <c r="AY218" s="19" t="s">
        <v>148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82</v>
      </c>
      <c r="BK218" s="218">
        <f>ROUND(I218*H218,2)</f>
        <v>0</v>
      </c>
      <c r="BL218" s="19" t="s">
        <v>271</v>
      </c>
      <c r="BM218" s="217" t="s">
        <v>1531</v>
      </c>
    </row>
    <row r="219" s="2" customFormat="1">
      <c r="A219" s="40"/>
      <c r="B219" s="41"/>
      <c r="C219" s="42"/>
      <c r="D219" s="219" t="s">
        <v>158</v>
      </c>
      <c r="E219" s="42"/>
      <c r="F219" s="220" t="s">
        <v>1530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158</v>
      </c>
      <c r="AU219" s="19" t="s">
        <v>84</v>
      </c>
    </row>
    <row r="220" s="2" customFormat="1" ht="24.15" customHeight="1">
      <c r="A220" s="40"/>
      <c r="B220" s="41"/>
      <c r="C220" s="258" t="s">
        <v>522</v>
      </c>
      <c r="D220" s="258" t="s">
        <v>272</v>
      </c>
      <c r="E220" s="259" t="s">
        <v>1532</v>
      </c>
      <c r="F220" s="260" t="s">
        <v>1533</v>
      </c>
      <c r="G220" s="261" t="s">
        <v>189</v>
      </c>
      <c r="H220" s="262">
        <v>3</v>
      </c>
      <c r="I220" s="263"/>
      <c r="J220" s="264">
        <f>ROUND(I220*H220,2)</f>
        <v>0</v>
      </c>
      <c r="K220" s="260" t="s">
        <v>19</v>
      </c>
      <c r="L220" s="265"/>
      <c r="M220" s="266" t="s">
        <v>19</v>
      </c>
      <c r="N220" s="267" t="s">
        <v>45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371</v>
      </c>
      <c r="AT220" s="217" t="s">
        <v>272</v>
      </c>
      <c r="AU220" s="217" t="s">
        <v>84</v>
      </c>
      <c r="AY220" s="19" t="s">
        <v>148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82</v>
      </c>
      <c r="BK220" s="218">
        <f>ROUND(I220*H220,2)</f>
        <v>0</v>
      </c>
      <c r="BL220" s="19" t="s">
        <v>271</v>
      </c>
      <c r="BM220" s="217" t="s">
        <v>1534</v>
      </c>
    </row>
    <row r="221" s="2" customFormat="1">
      <c r="A221" s="40"/>
      <c r="B221" s="41"/>
      <c r="C221" s="42"/>
      <c r="D221" s="219" t="s">
        <v>158</v>
      </c>
      <c r="E221" s="42"/>
      <c r="F221" s="220" t="s">
        <v>1533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158</v>
      </c>
      <c r="AU221" s="19" t="s">
        <v>84</v>
      </c>
    </row>
    <row r="222" s="2" customFormat="1" ht="24.15" customHeight="1">
      <c r="A222" s="40"/>
      <c r="B222" s="41"/>
      <c r="C222" s="258" t="s">
        <v>526</v>
      </c>
      <c r="D222" s="258" t="s">
        <v>272</v>
      </c>
      <c r="E222" s="259" t="s">
        <v>1535</v>
      </c>
      <c r="F222" s="260" t="s">
        <v>1536</v>
      </c>
      <c r="G222" s="261" t="s">
        <v>189</v>
      </c>
      <c r="H222" s="262">
        <v>1</v>
      </c>
      <c r="I222" s="263"/>
      <c r="J222" s="264">
        <f>ROUND(I222*H222,2)</f>
        <v>0</v>
      </c>
      <c r="K222" s="260" t="s">
        <v>19</v>
      </c>
      <c r="L222" s="265"/>
      <c r="M222" s="266" t="s">
        <v>19</v>
      </c>
      <c r="N222" s="267" t="s">
        <v>45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371</v>
      </c>
      <c r="AT222" s="217" t="s">
        <v>272</v>
      </c>
      <c r="AU222" s="217" t="s">
        <v>84</v>
      </c>
      <c r="AY222" s="19" t="s">
        <v>148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82</v>
      </c>
      <c r="BK222" s="218">
        <f>ROUND(I222*H222,2)</f>
        <v>0</v>
      </c>
      <c r="BL222" s="19" t="s">
        <v>271</v>
      </c>
      <c r="BM222" s="217" t="s">
        <v>1537</v>
      </c>
    </row>
    <row r="223" s="2" customFormat="1">
      <c r="A223" s="40"/>
      <c r="B223" s="41"/>
      <c r="C223" s="42"/>
      <c r="D223" s="219" t="s">
        <v>158</v>
      </c>
      <c r="E223" s="42"/>
      <c r="F223" s="220" t="s">
        <v>1536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158</v>
      </c>
      <c r="AU223" s="19" t="s">
        <v>84</v>
      </c>
    </row>
    <row r="224" s="2" customFormat="1" ht="16.5" customHeight="1">
      <c r="A224" s="40"/>
      <c r="B224" s="41"/>
      <c r="C224" s="258" t="s">
        <v>532</v>
      </c>
      <c r="D224" s="258" t="s">
        <v>272</v>
      </c>
      <c r="E224" s="259" t="s">
        <v>1538</v>
      </c>
      <c r="F224" s="260" t="s">
        <v>1539</v>
      </c>
      <c r="G224" s="261" t="s">
        <v>189</v>
      </c>
      <c r="H224" s="262">
        <v>17</v>
      </c>
      <c r="I224" s="263"/>
      <c r="J224" s="264">
        <f>ROUND(I224*H224,2)</f>
        <v>0</v>
      </c>
      <c r="K224" s="260" t="s">
        <v>19</v>
      </c>
      <c r="L224" s="265"/>
      <c r="M224" s="266" t="s">
        <v>19</v>
      </c>
      <c r="N224" s="267" t="s">
        <v>45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371</v>
      </c>
      <c r="AT224" s="217" t="s">
        <v>272</v>
      </c>
      <c r="AU224" s="217" t="s">
        <v>84</v>
      </c>
      <c r="AY224" s="19" t="s">
        <v>148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82</v>
      </c>
      <c r="BK224" s="218">
        <f>ROUND(I224*H224,2)</f>
        <v>0</v>
      </c>
      <c r="BL224" s="19" t="s">
        <v>271</v>
      </c>
      <c r="BM224" s="217" t="s">
        <v>1540</v>
      </c>
    </row>
    <row r="225" s="2" customFormat="1">
      <c r="A225" s="40"/>
      <c r="B225" s="41"/>
      <c r="C225" s="42"/>
      <c r="D225" s="219" t="s">
        <v>158</v>
      </c>
      <c r="E225" s="42"/>
      <c r="F225" s="220" t="s">
        <v>1539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158</v>
      </c>
      <c r="AU225" s="19" t="s">
        <v>84</v>
      </c>
    </row>
    <row r="226" s="2" customFormat="1" ht="16.5" customHeight="1">
      <c r="A226" s="40"/>
      <c r="B226" s="41"/>
      <c r="C226" s="206" t="s">
        <v>536</v>
      </c>
      <c r="D226" s="206" t="s">
        <v>151</v>
      </c>
      <c r="E226" s="207" t="s">
        <v>1541</v>
      </c>
      <c r="F226" s="208" t="s">
        <v>1542</v>
      </c>
      <c r="G226" s="209" t="s">
        <v>189</v>
      </c>
      <c r="H226" s="210">
        <v>1</v>
      </c>
      <c r="I226" s="211"/>
      <c r="J226" s="212">
        <f>ROUND(I226*H226,2)</f>
        <v>0</v>
      </c>
      <c r="K226" s="208" t="s">
        <v>155</v>
      </c>
      <c r="L226" s="46"/>
      <c r="M226" s="213" t="s">
        <v>19</v>
      </c>
      <c r="N226" s="214" t="s">
        <v>45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271</v>
      </c>
      <c r="AT226" s="217" t="s">
        <v>151</v>
      </c>
      <c r="AU226" s="217" t="s">
        <v>84</v>
      </c>
      <c r="AY226" s="19" t="s">
        <v>148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82</v>
      </c>
      <c r="BK226" s="218">
        <f>ROUND(I226*H226,2)</f>
        <v>0</v>
      </c>
      <c r="BL226" s="19" t="s">
        <v>271</v>
      </c>
      <c r="BM226" s="217" t="s">
        <v>1543</v>
      </c>
    </row>
    <row r="227" s="2" customFormat="1">
      <c r="A227" s="40"/>
      <c r="B227" s="41"/>
      <c r="C227" s="42"/>
      <c r="D227" s="219" t="s">
        <v>158</v>
      </c>
      <c r="E227" s="42"/>
      <c r="F227" s="220" t="s">
        <v>1544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158</v>
      </c>
      <c r="AU227" s="19" t="s">
        <v>84</v>
      </c>
    </row>
    <row r="228" s="2" customFormat="1">
      <c r="A228" s="40"/>
      <c r="B228" s="41"/>
      <c r="C228" s="42"/>
      <c r="D228" s="224" t="s">
        <v>160</v>
      </c>
      <c r="E228" s="42"/>
      <c r="F228" s="225" t="s">
        <v>1545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160</v>
      </c>
      <c r="AU228" s="19" t="s">
        <v>84</v>
      </c>
    </row>
    <row r="229" s="2" customFormat="1" ht="16.5" customHeight="1">
      <c r="A229" s="40"/>
      <c r="B229" s="41"/>
      <c r="C229" s="258" t="s">
        <v>540</v>
      </c>
      <c r="D229" s="258" t="s">
        <v>272</v>
      </c>
      <c r="E229" s="259" t="s">
        <v>1546</v>
      </c>
      <c r="F229" s="260" t="s">
        <v>1547</v>
      </c>
      <c r="G229" s="261" t="s">
        <v>189</v>
      </c>
      <c r="H229" s="262">
        <v>1</v>
      </c>
      <c r="I229" s="263"/>
      <c r="J229" s="264">
        <f>ROUND(I229*H229,2)</f>
        <v>0</v>
      </c>
      <c r="K229" s="260" t="s">
        <v>155</v>
      </c>
      <c r="L229" s="265"/>
      <c r="M229" s="266" t="s">
        <v>19</v>
      </c>
      <c r="N229" s="267" t="s">
        <v>45</v>
      </c>
      <c r="O229" s="86"/>
      <c r="P229" s="215">
        <f>O229*H229</f>
        <v>0</v>
      </c>
      <c r="Q229" s="215">
        <v>0.00027</v>
      </c>
      <c r="R229" s="215">
        <f>Q229*H229</f>
        <v>0.00027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371</v>
      </c>
      <c r="AT229" s="217" t="s">
        <v>272</v>
      </c>
      <c r="AU229" s="217" t="s">
        <v>84</v>
      </c>
      <c r="AY229" s="19" t="s">
        <v>148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82</v>
      </c>
      <c r="BK229" s="218">
        <f>ROUND(I229*H229,2)</f>
        <v>0</v>
      </c>
      <c r="BL229" s="19" t="s">
        <v>271</v>
      </c>
      <c r="BM229" s="217" t="s">
        <v>1548</v>
      </c>
    </row>
    <row r="230" s="2" customFormat="1">
      <c r="A230" s="40"/>
      <c r="B230" s="41"/>
      <c r="C230" s="42"/>
      <c r="D230" s="219" t="s">
        <v>158</v>
      </c>
      <c r="E230" s="42"/>
      <c r="F230" s="220" t="s">
        <v>1547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158</v>
      </c>
      <c r="AU230" s="19" t="s">
        <v>84</v>
      </c>
    </row>
    <row r="231" s="2" customFormat="1" ht="16.5" customHeight="1">
      <c r="A231" s="40"/>
      <c r="B231" s="41"/>
      <c r="C231" s="206" t="s">
        <v>544</v>
      </c>
      <c r="D231" s="206" t="s">
        <v>151</v>
      </c>
      <c r="E231" s="207" t="s">
        <v>1549</v>
      </c>
      <c r="F231" s="208" t="s">
        <v>1550</v>
      </c>
      <c r="G231" s="209" t="s">
        <v>189</v>
      </c>
      <c r="H231" s="210">
        <v>1</v>
      </c>
      <c r="I231" s="211"/>
      <c r="J231" s="212">
        <f>ROUND(I231*H231,2)</f>
        <v>0</v>
      </c>
      <c r="K231" s="208" t="s">
        <v>155</v>
      </c>
      <c r="L231" s="46"/>
      <c r="M231" s="213" t="s">
        <v>19</v>
      </c>
      <c r="N231" s="214" t="s">
        <v>45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271</v>
      </c>
      <c r="AT231" s="217" t="s">
        <v>151</v>
      </c>
      <c r="AU231" s="217" t="s">
        <v>84</v>
      </c>
      <c r="AY231" s="19" t="s">
        <v>148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82</v>
      </c>
      <c r="BK231" s="218">
        <f>ROUND(I231*H231,2)</f>
        <v>0</v>
      </c>
      <c r="BL231" s="19" t="s">
        <v>271</v>
      </c>
      <c r="BM231" s="217" t="s">
        <v>1551</v>
      </c>
    </row>
    <row r="232" s="2" customFormat="1">
      <c r="A232" s="40"/>
      <c r="B232" s="41"/>
      <c r="C232" s="42"/>
      <c r="D232" s="219" t="s">
        <v>158</v>
      </c>
      <c r="E232" s="42"/>
      <c r="F232" s="220" t="s">
        <v>1552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158</v>
      </c>
      <c r="AU232" s="19" t="s">
        <v>84</v>
      </c>
    </row>
    <row r="233" s="2" customFormat="1">
      <c r="A233" s="40"/>
      <c r="B233" s="41"/>
      <c r="C233" s="42"/>
      <c r="D233" s="224" t="s">
        <v>160</v>
      </c>
      <c r="E233" s="42"/>
      <c r="F233" s="225" t="s">
        <v>1553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160</v>
      </c>
      <c r="AU233" s="19" t="s">
        <v>84</v>
      </c>
    </row>
    <row r="234" s="2" customFormat="1" ht="16.5" customHeight="1">
      <c r="A234" s="40"/>
      <c r="B234" s="41"/>
      <c r="C234" s="258" t="s">
        <v>550</v>
      </c>
      <c r="D234" s="258" t="s">
        <v>272</v>
      </c>
      <c r="E234" s="259" t="s">
        <v>1554</v>
      </c>
      <c r="F234" s="260" t="s">
        <v>1555</v>
      </c>
      <c r="G234" s="261" t="s">
        <v>189</v>
      </c>
      <c r="H234" s="262">
        <v>1</v>
      </c>
      <c r="I234" s="263"/>
      <c r="J234" s="264">
        <f>ROUND(I234*H234,2)</f>
        <v>0</v>
      </c>
      <c r="K234" s="260" t="s">
        <v>155</v>
      </c>
      <c r="L234" s="265"/>
      <c r="M234" s="266" t="s">
        <v>19</v>
      </c>
      <c r="N234" s="267" t="s">
        <v>45</v>
      </c>
      <c r="O234" s="86"/>
      <c r="P234" s="215">
        <f>O234*H234</f>
        <v>0</v>
      </c>
      <c r="Q234" s="215">
        <v>0.00010000000000000001</v>
      </c>
      <c r="R234" s="215">
        <f>Q234*H234</f>
        <v>0.00010000000000000001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371</v>
      </c>
      <c r="AT234" s="217" t="s">
        <v>272</v>
      </c>
      <c r="AU234" s="217" t="s">
        <v>84</v>
      </c>
      <c r="AY234" s="19" t="s">
        <v>148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82</v>
      </c>
      <c r="BK234" s="218">
        <f>ROUND(I234*H234,2)</f>
        <v>0</v>
      </c>
      <c r="BL234" s="19" t="s">
        <v>271</v>
      </c>
      <c r="BM234" s="217" t="s">
        <v>1556</v>
      </c>
    </row>
    <row r="235" s="2" customFormat="1">
      <c r="A235" s="40"/>
      <c r="B235" s="41"/>
      <c r="C235" s="42"/>
      <c r="D235" s="219" t="s">
        <v>158</v>
      </c>
      <c r="E235" s="42"/>
      <c r="F235" s="220" t="s">
        <v>1555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158</v>
      </c>
      <c r="AU235" s="19" t="s">
        <v>84</v>
      </c>
    </row>
    <row r="236" s="2" customFormat="1" ht="16.5" customHeight="1">
      <c r="A236" s="40"/>
      <c r="B236" s="41"/>
      <c r="C236" s="206" t="s">
        <v>554</v>
      </c>
      <c r="D236" s="206" t="s">
        <v>151</v>
      </c>
      <c r="E236" s="207" t="s">
        <v>1557</v>
      </c>
      <c r="F236" s="208" t="s">
        <v>1558</v>
      </c>
      <c r="G236" s="209" t="s">
        <v>189</v>
      </c>
      <c r="H236" s="210">
        <v>1</v>
      </c>
      <c r="I236" s="211"/>
      <c r="J236" s="212">
        <f>ROUND(I236*H236,2)</f>
        <v>0</v>
      </c>
      <c r="K236" s="208" t="s">
        <v>155</v>
      </c>
      <c r="L236" s="46"/>
      <c r="M236" s="213" t="s">
        <v>19</v>
      </c>
      <c r="N236" s="214" t="s">
        <v>45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271</v>
      </c>
      <c r="AT236" s="217" t="s">
        <v>151</v>
      </c>
      <c r="AU236" s="217" t="s">
        <v>84</v>
      </c>
      <c r="AY236" s="19" t="s">
        <v>148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82</v>
      </c>
      <c r="BK236" s="218">
        <f>ROUND(I236*H236,2)</f>
        <v>0</v>
      </c>
      <c r="BL236" s="19" t="s">
        <v>271</v>
      </c>
      <c r="BM236" s="217" t="s">
        <v>1559</v>
      </c>
    </row>
    <row r="237" s="2" customFormat="1">
      <c r="A237" s="40"/>
      <c r="B237" s="41"/>
      <c r="C237" s="42"/>
      <c r="D237" s="219" t="s">
        <v>158</v>
      </c>
      <c r="E237" s="42"/>
      <c r="F237" s="220" t="s">
        <v>1560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158</v>
      </c>
      <c r="AU237" s="19" t="s">
        <v>84</v>
      </c>
    </row>
    <row r="238" s="2" customFormat="1">
      <c r="A238" s="40"/>
      <c r="B238" s="41"/>
      <c r="C238" s="42"/>
      <c r="D238" s="224" t="s">
        <v>160</v>
      </c>
      <c r="E238" s="42"/>
      <c r="F238" s="225" t="s">
        <v>1561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160</v>
      </c>
      <c r="AU238" s="19" t="s">
        <v>84</v>
      </c>
    </row>
    <row r="239" s="2" customFormat="1" ht="24.15" customHeight="1">
      <c r="A239" s="40"/>
      <c r="B239" s="41"/>
      <c r="C239" s="258" t="s">
        <v>558</v>
      </c>
      <c r="D239" s="258" t="s">
        <v>272</v>
      </c>
      <c r="E239" s="259" t="s">
        <v>1562</v>
      </c>
      <c r="F239" s="260" t="s">
        <v>1563</v>
      </c>
      <c r="G239" s="261" t="s">
        <v>189</v>
      </c>
      <c r="H239" s="262">
        <v>1</v>
      </c>
      <c r="I239" s="263"/>
      <c r="J239" s="264">
        <f>ROUND(I239*H239,2)</f>
        <v>0</v>
      </c>
      <c r="K239" s="260" t="s">
        <v>19</v>
      </c>
      <c r="L239" s="265"/>
      <c r="M239" s="266" t="s">
        <v>19</v>
      </c>
      <c r="N239" s="267" t="s">
        <v>45</v>
      </c>
      <c r="O239" s="86"/>
      <c r="P239" s="215">
        <f>O239*H239</f>
        <v>0</v>
      </c>
      <c r="Q239" s="215">
        <v>0.00010000000000000001</v>
      </c>
      <c r="R239" s="215">
        <f>Q239*H239</f>
        <v>0.00010000000000000001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371</v>
      </c>
      <c r="AT239" s="217" t="s">
        <v>272</v>
      </c>
      <c r="AU239" s="217" t="s">
        <v>84</v>
      </c>
      <c r="AY239" s="19" t="s">
        <v>148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82</v>
      </c>
      <c r="BK239" s="218">
        <f>ROUND(I239*H239,2)</f>
        <v>0</v>
      </c>
      <c r="BL239" s="19" t="s">
        <v>271</v>
      </c>
      <c r="BM239" s="217" t="s">
        <v>1564</v>
      </c>
    </row>
    <row r="240" s="2" customFormat="1">
      <c r="A240" s="40"/>
      <c r="B240" s="41"/>
      <c r="C240" s="42"/>
      <c r="D240" s="219" t="s">
        <v>158</v>
      </c>
      <c r="E240" s="42"/>
      <c r="F240" s="220" t="s">
        <v>1563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158</v>
      </c>
      <c r="AU240" s="19" t="s">
        <v>84</v>
      </c>
    </row>
    <row r="241" s="2" customFormat="1" ht="16.5" customHeight="1">
      <c r="A241" s="40"/>
      <c r="B241" s="41"/>
      <c r="C241" s="206" t="s">
        <v>562</v>
      </c>
      <c r="D241" s="206" t="s">
        <v>151</v>
      </c>
      <c r="E241" s="207" t="s">
        <v>1565</v>
      </c>
      <c r="F241" s="208" t="s">
        <v>1566</v>
      </c>
      <c r="G241" s="209" t="s">
        <v>189</v>
      </c>
      <c r="H241" s="210">
        <v>9</v>
      </c>
      <c r="I241" s="211"/>
      <c r="J241" s="212">
        <f>ROUND(I241*H241,2)</f>
        <v>0</v>
      </c>
      <c r="K241" s="208" t="s">
        <v>155</v>
      </c>
      <c r="L241" s="46"/>
      <c r="M241" s="213" t="s">
        <v>19</v>
      </c>
      <c r="N241" s="214" t="s">
        <v>45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271</v>
      </c>
      <c r="AT241" s="217" t="s">
        <v>151</v>
      </c>
      <c r="AU241" s="217" t="s">
        <v>84</v>
      </c>
      <c r="AY241" s="19" t="s">
        <v>148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82</v>
      </c>
      <c r="BK241" s="218">
        <f>ROUND(I241*H241,2)</f>
        <v>0</v>
      </c>
      <c r="BL241" s="19" t="s">
        <v>271</v>
      </c>
      <c r="BM241" s="217" t="s">
        <v>1567</v>
      </c>
    </row>
    <row r="242" s="2" customFormat="1">
      <c r="A242" s="40"/>
      <c r="B242" s="41"/>
      <c r="C242" s="42"/>
      <c r="D242" s="219" t="s">
        <v>158</v>
      </c>
      <c r="E242" s="42"/>
      <c r="F242" s="220" t="s">
        <v>1568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158</v>
      </c>
      <c r="AU242" s="19" t="s">
        <v>84</v>
      </c>
    </row>
    <row r="243" s="2" customFormat="1">
      <c r="A243" s="40"/>
      <c r="B243" s="41"/>
      <c r="C243" s="42"/>
      <c r="D243" s="224" t="s">
        <v>160</v>
      </c>
      <c r="E243" s="42"/>
      <c r="F243" s="225" t="s">
        <v>1569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160</v>
      </c>
      <c r="AU243" s="19" t="s">
        <v>84</v>
      </c>
    </row>
    <row r="244" s="2" customFormat="1" ht="16.5" customHeight="1">
      <c r="A244" s="40"/>
      <c r="B244" s="41"/>
      <c r="C244" s="258" t="s">
        <v>566</v>
      </c>
      <c r="D244" s="258" t="s">
        <v>272</v>
      </c>
      <c r="E244" s="259" t="s">
        <v>1570</v>
      </c>
      <c r="F244" s="260" t="s">
        <v>1571</v>
      </c>
      <c r="G244" s="261" t="s">
        <v>189</v>
      </c>
      <c r="H244" s="262">
        <v>9</v>
      </c>
      <c r="I244" s="263"/>
      <c r="J244" s="264">
        <f>ROUND(I244*H244,2)</f>
        <v>0</v>
      </c>
      <c r="K244" s="260" t="s">
        <v>155</v>
      </c>
      <c r="L244" s="265"/>
      <c r="M244" s="266" t="s">
        <v>19</v>
      </c>
      <c r="N244" s="267" t="s">
        <v>45</v>
      </c>
      <c r="O244" s="86"/>
      <c r="P244" s="215">
        <f>O244*H244</f>
        <v>0</v>
      </c>
      <c r="Q244" s="215">
        <v>5.0000000000000002E-05</v>
      </c>
      <c r="R244" s="215">
        <f>Q244*H244</f>
        <v>0.00045000000000000004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371</v>
      </c>
      <c r="AT244" s="217" t="s">
        <v>272</v>
      </c>
      <c r="AU244" s="217" t="s">
        <v>84</v>
      </c>
      <c r="AY244" s="19" t="s">
        <v>148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82</v>
      </c>
      <c r="BK244" s="218">
        <f>ROUND(I244*H244,2)</f>
        <v>0</v>
      </c>
      <c r="BL244" s="19" t="s">
        <v>271</v>
      </c>
      <c r="BM244" s="217" t="s">
        <v>1572</v>
      </c>
    </row>
    <row r="245" s="2" customFormat="1">
      <c r="A245" s="40"/>
      <c r="B245" s="41"/>
      <c r="C245" s="42"/>
      <c r="D245" s="219" t="s">
        <v>158</v>
      </c>
      <c r="E245" s="42"/>
      <c r="F245" s="220" t="s">
        <v>1571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158</v>
      </c>
      <c r="AU245" s="19" t="s">
        <v>84</v>
      </c>
    </row>
    <row r="246" s="2" customFormat="1" ht="16.5" customHeight="1">
      <c r="A246" s="40"/>
      <c r="B246" s="41"/>
      <c r="C246" s="206" t="s">
        <v>572</v>
      </c>
      <c r="D246" s="206" t="s">
        <v>151</v>
      </c>
      <c r="E246" s="207" t="s">
        <v>1573</v>
      </c>
      <c r="F246" s="208" t="s">
        <v>1574</v>
      </c>
      <c r="G246" s="209" t="s">
        <v>189</v>
      </c>
      <c r="H246" s="210">
        <v>1</v>
      </c>
      <c r="I246" s="211"/>
      <c r="J246" s="212">
        <f>ROUND(I246*H246,2)</f>
        <v>0</v>
      </c>
      <c r="K246" s="208" t="s">
        <v>155</v>
      </c>
      <c r="L246" s="46"/>
      <c r="M246" s="213" t="s">
        <v>19</v>
      </c>
      <c r="N246" s="214" t="s">
        <v>45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271</v>
      </c>
      <c r="AT246" s="217" t="s">
        <v>151</v>
      </c>
      <c r="AU246" s="217" t="s">
        <v>84</v>
      </c>
      <c r="AY246" s="19" t="s">
        <v>148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82</v>
      </c>
      <c r="BK246" s="218">
        <f>ROUND(I246*H246,2)</f>
        <v>0</v>
      </c>
      <c r="BL246" s="19" t="s">
        <v>271</v>
      </c>
      <c r="BM246" s="217" t="s">
        <v>1575</v>
      </c>
    </row>
    <row r="247" s="2" customFormat="1">
      <c r="A247" s="40"/>
      <c r="B247" s="41"/>
      <c r="C247" s="42"/>
      <c r="D247" s="219" t="s">
        <v>158</v>
      </c>
      <c r="E247" s="42"/>
      <c r="F247" s="220" t="s">
        <v>1576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158</v>
      </c>
      <c r="AU247" s="19" t="s">
        <v>84</v>
      </c>
    </row>
    <row r="248" s="2" customFormat="1">
      <c r="A248" s="40"/>
      <c r="B248" s="41"/>
      <c r="C248" s="42"/>
      <c r="D248" s="224" t="s">
        <v>160</v>
      </c>
      <c r="E248" s="42"/>
      <c r="F248" s="225" t="s">
        <v>1577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160</v>
      </c>
      <c r="AU248" s="19" t="s">
        <v>84</v>
      </c>
    </row>
    <row r="249" s="2" customFormat="1" ht="16.5" customHeight="1">
      <c r="A249" s="40"/>
      <c r="B249" s="41"/>
      <c r="C249" s="206" t="s">
        <v>578</v>
      </c>
      <c r="D249" s="206" t="s">
        <v>151</v>
      </c>
      <c r="E249" s="207" t="s">
        <v>1578</v>
      </c>
      <c r="F249" s="208" t="s">
        <v>1579</v>
      </c>
      <c r="G249" s="209" t="s">
        <v>356</v>
      </c>
      <c r="H249" s="210">
        <v>20</v>
      </c>
      <c r="I249" s="211"/>
      <c r="J249" s="212">
        <f>ROUND(I249*H249,2)</f>
        <v>0</v>
      </c>
      <c r="K249" s="208" t="s">
        <v>155</v>
      </c>
      <c r="L249" s="46"/>
      <c r="M249" s="213" t="s">
        <v>19</v>
      </c>
      <c r="N249" s="214" t="s">
        <v>45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271</v>
      </c>
      <c r="AT249" s="217" t="s">
        <v>151</v>
      </c>
      <c r="AU249" s="217" t="s">
        <v>84</v>
      </c>
      <c r="AY249" s="19" t="s">
        <v>148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82</v>
      </c>
      <c r="BK249" s="218">
        <f>ROUND(I249*H249,2)</f>
        <v>0</v>
      </c>
      <c r="BL249" s="19" t="s">
        <v>271</v>
      </c>
      <c r="BM249" s="217" t="s">
        <v>1580</v>
      </c>
    </row>
    <row r="250" s="2" customFormat="1">
      <c r="A250" s="40"/>
      <c r="B250" s="41"/>
      <c r="C250" s="42"/>
      <c r="D250" s="219" t="s">
        <v>158</v>
      </c>
      <c r="E250" s="42"/>
      <c r="F250" s="220" t="s">
        <v>1581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158</v>
      </c>
      <c r="AU250" s="19" t="s">
        <v>84</v>
      </c>
    </row>
    <row r="251" s="2" customFormat="1">
      <c r="A251" s="40"/>
      <c r="B251" s="41"/>
      <c r="C251" s="42"/>
      <c r="D251" s="224" t="s">
        <v>160</v>
      </c>
      <c r="E251" s="42"/>
      <c r="F251" s="225" t="s">
        <v>1582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160</v>
      </c>
      <c r="AU251" s="19" t="s">
        <v>84</v>
      </c>
    </row>
    <row r="252" s="2" customFormat="1" ht="16.5" customHeight="1">
      <c r="A252" s="40"/>
      <c r="B252" s="41"/>
      <c r="C252" s="258" t="s">
        <v>585</v>
      </c>
      <c r="D252" s="258" t="s">
        <v>272</v>
      </c>
      <c r="E252" s="259" t="s">
        <v>1583</v>
      </c>
      <c r="F252" s="260" t="s">
        <v>1584</v>
      </c>
      <c r="G252" s="261" t="s">
        <v>356</v>
      </c>
      <c r="H252" s="262">
        <v>20</v>
      </c>
      <c r="I252" s="263"/>
      <c r="J252" s="264">
        <f>ROUND(I252*H252,2)</f>
        <v>0</v>
      </c>
      <c r="K252" s="260" t="s">
        <v>19</v>
      </c>
      <c r="L252" s="265"/>
      <c r="M252" s="266" t="s">
        <v>19</v>
      </c>
      <c r="N252" s="267" t="s">
        <v>45</v>
      </c>
      <c r="O252" s="86"/>
      <c r="P252" s="215">
        <f>O252*H252</f>
        <v>0</v>
      </c>
      <c r="Q252" s="215">
        <v>0.00048999999999999998</v>
      </c>
      <c r="R252" s="215">
        <f>Q252*H252</f>
        <v>0.0097999999999999997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371</v>
      </c>
      <c r="AT252" s="217" t="s">
        <v>272</v>
      </c>
      <c r="AU252" s="217" t="s">
        <v>84</v>
      </c>
      <c r="AY252" s="19" t="s">
        <v>148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82</v>
      </c>
      <c r="BK252" s="218">
        <f>ROUND(I252*H252,2)</f>
        <v>0</v>
      </c>
      <c r="BL252" s="19" t="s">
        <v>271</v>
      </c>
      <c r="BM252" s="217" t="s">
        <v>1585</v>
      </c>
    </row>
    <row r="253" s="2" customFormat="1">
      <c r="A253" s="40"/>
      <c r="B253" s="41"/>
      <c r="C253" s="42"/>
      <c r="D253" s="219" t="s">
        <v>158</v>
      </c>
      <c r="E253" s="42"/>
      <c r="F253" s="220" t="s">
        <v>1584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158</v>
      </c>
      <c r="AU253" s="19" t="s">
        <v>84</v>
      </c>
    </row>
    <row r="254" s="2" customFormat="1" ht="16.5" customHeight="1">
      <c r="A254" s="40"/>
      <c r="B254" s="41"/>
      <c r="C254" s="258" t="s">
        <v>590</v>
      </c>
      <c r="D254" s="258" t="s">
        <v>272</v>
      </c>
      <c r="E254" s="259" t="s">
        <v>1586</v>
      </c>
      <c r="F254" s="260" t="s">
        <v>1587</v>
      </c>
      <c r="G254" s="261" t="s">
        <v>189</v>
      </c>
      <c r="H254" s="262">
        <v>20</v>
      </c>
      <c r="I254" s="263"/>
      <c r="J254" s="264">
        <f>ROUND(I254*H254,2)</f>
        <v>0</v>
      </c>
      <c r="K254" s="260" t="s">
        <v>19</v>
      </c>
      <c r="L254" s="265"/>
      <c r="M254" s="266" t="s">
        <v>19</v>
      </c>
      <c r="N254" s="267" t="s">
        <v>45</v>
      </c>
      <c r="O254" s="86"/>
      <c r="P254" s="215">
        <f>O254*H254</f>
        <v>0</v>
      </c>
      <c r="Q254" s="215">
        <v>4.0000000000000003E-05</v>
      </c>
      <c r="R254" s="215">
        <f>Q254*H254</f>
        <v>0.00080000000000000004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371</v>
      </c>
      <c r="AT254" s="217" t="s">
        <v>272</v>
      </c>
      <c r="AU254" s="217" t="s">
        <v>84</v>
      </c>
      <c r="AY254" s="19" t="s">
        <v>148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82</v>
      </c>
      <c r="BK254" s="218">
        <f>ROUND(I254*H254,2)</f>
        <v>0</v>
      </c>
      <c r="BL254" s="19" t="s">
        <v>271</v>
      </c>
      <c r="BM254" s="217" t="s">
        <v>1588</v>
      </c>
    </row>
    <row r="255" s="2" customFormat="1">
      <c r="A255" s="40"/>
      <c r="B255" s="41"/>
      <c r="C255" s="42"/>
      <c r="D255" s="219" t="s">
        <v>158</v>
      </c>
      <c r="E255" s="42"/>
      <c r="F255" s="220" t="s">
        <v>1587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158</v>
      </c>
      <c r="AU255" s="19" t="s">
        <v>84</v>
      </c>
    </row>
    <row r="256" s="2" customFormat="1" ht="24.15" customHeight="1">
      <c r="A256" s="40"/>
      <c r="B256" s="41"/>
      <c r="C256" s="206" t="s">
        <v>594</v>
      </c>
      <c r="D256" s="206" t="s">
        <v>151</v>
      </c>
      <c r="E256" s="207" t="s">
        <v>1589</v>
      </c>
      <c r="F256" s="208" t="s">
        <v>1590</v>
      </c>
      <c r="G256" s="209" t="s">
        <v>189</v>
      </c>
      <c r="H256" s="210">
        <v>1</v>
      </c>
      <c r="I256" s="211"/>
      <c r="J256" s="212">
        <f>ROUND(I256*H256,2)</f>
        <v>0</v>
      </c>
      <c r="K256" s="208" t="s">
        <v>155</v>
      </c>
      <c r="L256" s="46"/>
      <c r="M256" s="213" t="s">
        <v>19</v>
      </c>
      <c r="N256" s="214" t="s">
        <v>45</v>
      </c>
      <c r="O256" s="86"/>
      <c r="P256" s="215">
        <f>O256*H256</f>
        <v>0</v>
      </c>
      <c r="Q256" s="215">
        <v>0.00010000000000000001</v>
      </c>
      <c r="R256" s="215">
        <f>Q256*H256</f>
        <v>0.00010000000000000001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271</v>
      </c>
      <c r="AT256" s="217" t="s">
        <v>151</v>
      </c>
      <c r="AU256" s="217" t="s">
        <v>84</v>
      </c>
      <c r="AY256" s="19" t="s">
        <v>148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82</v>
      </c>
      <c r="BK256" s="218">
        <f>ROUND(I256*H256,2)</f>
        <v>0</v>
      </c>
      <c r="BL256" s="19" t="s">
        <v>271</v>
      </c>
      <c r="BM256" s="217" t="s">
        <v>1591</v>
      </c>
    </row>
    <row r="257" s="2" customFormat="1">
      <c r="A257" s="40"/>
      <c r="B257" s="41"/>
      <c r="C257" s="42"/>
      <c r="D257" s="219" t="s">
        <v>158</v>
      </c>
      <c r="E257" s="42"/>
      <c r="F257" s="220" t="s">
        <v>1592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158</v>
      </c>
      <c r="AU257" s="19" t="s">
        <v>84</v>
      </c>
    </row>
    <row r="258" s="2" customFormat="1">
      <c r="A258" s="40"/>
      <c r="B258" s="41"/>
      <c r="C258" s="42"/>
      <c r="D258" s="224" t="s">
        <v>160</v>
      </c>
      <c r="E258" s="42"/>
      <c r="F258" s="225" t="s">
        <v>1593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160</v>
      </c>
      <c r="AU258" s="19" t="s">
        <v>84</v>
      </c>
    </row>
    <row r="259" s="2" customFormat="1" ht="16.5" customHeight="1">
      <c r="A259" s="40"/>
      <c r="B259" s="41"/>
      <c r="C259" s="206" t="s">
        <v>598</v>
      </c>
      <c r="D259" s="206" t="s">
        <v>151</v>
      </c>
      <c r="E259" s="207" t="s">
        <v>1594</v>
      </c>
      <c r="F259" s="208" t="s">
        <v>1595</v>
      </c>
      <c r="G259" s="209" t="s">
        <v>154</v>
      </c>
      <c r="H259" s="210">
        <v>0.128</v>
      </c>
      <c r="I259" s="211"/>
      <c r="J259" s="212">
        <f>ROUND(I259*H259,2)</f>
        <v>0</v>
      </c>
      <c r="K259" s="208" t="s">
        <v>155</v>
      </c>
      <c r="L259" s="46"/>
      <c r="M259" s="213" t="s">
        <v>19</v>
      </c>
      <c r="N259" s="214" t="s">
        <v>45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271</v>
      </c>
      <c r="AT259" s="217" t="s">
        <v>151</v>
      </c>
      <c r="AU259" s="217" t="s">
        <v>84</v>
      </c>
      <c r="AY259" s="19" t="s">
        <v>148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82</v>
      </c>
      <c r="BK259" s="218">
        <f>ROUND(I259*H259,2)</f>
        <v>0</v>
      </c>
      <c r="BL259" s="19" t="s">
        <v>271</v>
      </c>
      <c r="BM259" s="217" t="s">
        <v>1596</v>
      </c>
    </row>
    <row r="260" s="2" customFormat="1">
      <c r="A260" s="40"/>
      <c r="B260" s="41"/>
      <c r="C260" s="42"/>
      <c r="D260" s="219" t="s">
        <v>158</v>
      </c>
      <c r="E260" s="42"/>
      <c r="F260" s="220" t="s">
        <v>1597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158</v>
      </c>
      <c r="AU260" s="19" t="s">
        <v>84</v>
      </c>
    </row>
    <row r="261" s="2" customFormat="1">
      <c r="A261" s="40"/>
      <c r="B261" s="41"/>
      <c r="C261" s="42"/>
      <c r="D261" s="224" t="s">
        <v>160</v>
      </c>
      <c r="E261" s="42"/>
      <c r="F261" s="225" t="s">
        <v>1598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160</v>
      </c>
      <c r="AU261" s="19" t="s">
        <v>84</v>
      </c>
    </row>
    <row r="262" s="2" customFormat="1" ht="37.8" customHeight="1">
      <c r="A262" s="40"/>
      <c r="B262" s="41"/>
      <c r="C262" s="206" t="s">
        <v>602</v>
      </c>
      <c r="D262" s="206" t="s">
        <v>151</v>
      </c>
      <c r="E262" s="207" t="s">
        <v>1599</v>
      </c>
      <c r="F262" s="208" t="s">
        <v>1600</v>
      </c>
      <c r="G262" s="209" t="s">
        <v>1601</v>
      </c>
      <c r="H262" s="210">
        <v>12</v>
      </c>
      <c r="I262" s="211"/>
      <c r="J262" s="212">
        <f>ROUND(I262*H262,2)</f>
        <v>0</v>
      </c>
      <c r="K262" s="208" t="s">
        <v>19</v>
      </c>
      <c r="L262" s="46"/>
      <c r="M262" s="213" t="s">
        <v>19</v>
      </c>
      <c r="N262" s="214" t="s">
        <v>45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271</v>
      </c>
      <c r="AT262" s="217" t="s">
        <v>151</v>
      </c>
      <c r="AU262" s="217" t="s">
        <v>84</v>
      </c>
      <c r="AY262" s="19" t="s">
        <v>148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82</v>
      </c>
      <c r="BK262" s="218">
        <f>ROUND(I262*H262,2)</f>
        <v>0</v>
      </c>
      <c r="BL262" s="19" t="s">
        <v>271</v>
      </c>
      <c r="BM262" s="217" t="s">
        <v>1602</v>
      </c>
    </row>
    <row r="263" s="2" customFormat="1">
      <c r="A263" s="40"/>
      <c r="B263" s="41"/>
      <c r="C263" s="42"/>
      <c r="D263" s="219" t="s">
        <v>158</v>
      </c>
      <c r="E263" s="42"/>
      <c r="F263" s="220" t="s">
        <v>1600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158</v>
      </c>
      <c r="AU263" s="19" t="s">
        <v>84</v>
      </c>
    </row>
    <row r="264" s="2" customFormat="1" ht="16.5" customHeight="1">
      <c r="A264" s="40"/>
      <c r="B264" s="41"/>
      <c r="C264" s="206" t="s">
        <v>606</v>
      </c>
      <c r="D264" s="206" t="s">
        <v>151</v>
      </c>
      <c r="E264" s="207" t="s">
        <v>1603</v>
      </c>
      <c r="F264" s="208" t="s">
        <v>1604</v>
      </c>
      <c r="G264" s="209" t="s">
        <v>721</v>
      </c>
      <c r="H264" s="210">
        <v>1</v>
      </c>
      <c r="I264" s="211"/>
      <c r="J264" s="212">
        <f>ROUND(I264*H264,2)</f>
        <v>0</v>
      </c>
      <c r="K264" s="208" t="s">
        <v>19</v>
      </c>
      <c r="L264" s="46"/>
      <c r="M264" s="213" t="s">
        <v>19</v>
      </c>
      <c r="N264" s="214" t="s">
        <v>45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271</v>
      </c>
      <c r="AT264" s="217" t="s">
        <v>151</v>
      </c>
      <c r="AU264" s="217" t="s">
        <v>84</v>
      </c>
      <c r="AY264" s="19" t="s">
        <v>148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82</v>
      </c>
      <c r="BK264" s="218">
        <f>ROUND(I264*H264,2)</f>
        <v>0</v>
      </c>
      <c r="BL264" s="19" t="s">
        <v>271</v>
      </c>
      <c r="BM264" s="217" t="s">
        <v>1605</v>
      </c>
    </row>
    <row r="265" s="2" customFormat="1">
      <c r="A265" s="40"/>
      <c r="B265" s="41"/>
      <c r="C265" s="42"/>
      <c r="D265" s="219" t="s">
        <v>158</v>
      </c>
      <c r="E265" s="42"/>
      <c r="F265" s="220" t="s">
        <v>1604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158</v>
      </c>
      <c r="AU265" s="19" t="s">
        <v>84</v>
      </c>
    </row>
    <row r="266" s="12" customFormat="1" ht="22.8" customHeight="1">
      <c r="A266" s="12"/>
      <c r="B266" s="190"/>
      <c r="C266" s="191"/>
      <c r="D266" s="192" t="s">
        <v>73</v>
      </c>
      <c r="E266" s="204" t="s">
        <v>1606</v>
      </c>
      <c r="F266" s="204" t="s">
        <v>1607</v>
      </c>
      <c r="G266" s="191"/>
      <c r="H266" s="191"/>
      <c r="I266" s="194"/>
      <c r="J266" s="205">
        <f>BK266</f>
        <v>0</v>
      </c>
      <c r="K266" s="191"/>
      <c r="L266" s="196"/>
      <c r="M266" s="197"/>
      <c r="N266" s="198"/>
      <c r="O266" s="198"/>
      <c r="P266" s="199">
        <f>SUM(P267:P289)</f>
        <v>0</v>
      </c>
      <c r="Q266" s="198"/>
      <c r="R266" s="199">
        <f>SUM(R267:R289)</f>
        <v>0.0018799999999999999</v>
      </c>
      <c r="S266" s="198"/>
      <c r="T266" s="200">
        <f>SUM(T267:T289)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1" t="s">
        <v>84</v>
      </c>
      <c r="AT266" s="202" t="s">
        <v>73</v>
      </c>
      <c r="AU266" s="202" t="s">
        <v>82</v>
      </c>
      <c r="AY266" s="201" t="s">
        <v>148</v>
      </c>
      <c r="BK266" s="203">
        <f>SUM(BK267:BK289)</f>
        <v>0</v>
      </c>
    </row>
    <row r="267" s="2" customFormat="1" ht="16.5" customHeight="1">
      <c r="A267" s="40"/>
      <c r="B267" s="41"/>
      <c r="C267" s="206" t="s">
        <v>614</v>
      </c>
      <c r="D267" s="206" t="s">
        <v>151</v>
      </c>
      <c r="E267" s="207" t="s">
        <v>1608</v>
      </c>
      <c r="F267" s="208" t="s">
        <v>1609</v>
      </c>
      <c r="G267" s="209" t="s">
        <v>356</v>
      </c>
      <c r="H267" s="210">
        <v>20</v>
      </c>
      <c r="I267" s="211"/>
      <c r="J267" s="212">
        <f>ROUND(I267*H267,2)</f>
        <v>0</v>
      </c>
      <c r="K267" s="208" t="s">
        <v>155</v>
      </c>
      <c r="L267" s="46"/>
      <c r="M267" s="213" t="s">
        <v>19</v>
      </c>
      <c r="N267" s="214" t="s">
        <v>45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271</v>
      </c>
      <c r="AT267" s="217" t="s">
        <v>151</v>
      </c>
      <c r="AU267" s="217" t="s">
        <v>84</v>
      </c>
      <c r="AY267" s="19" t="s">
        <v>148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82</v>
      </c>
      <c r="BK267" s="218">
        <f>ROUND(I267*H267,2)</f>
        <v>0</v>
      </c>
      <c r="BL267" s="19" t="s">
        <v>271</v>
      </c>
      <c r="BM267" s="217" t="s">
        <v>1610</v>
      </c>
    </row>
    <row r="268" s="2" customFormat="1">
      <c r="A268" s="40"/>
      <c r="B268" s="41"/>
      <c r="C268" s="42"/>
      <c r="D268" s="219" t="s">
        <v>158</v>
      </c>
      <c r="E268" s="42"/>
      <c r="F268" s="220" t="s">
        <v>1611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158</v>
      </c>
      <c r="AU268" s="19" t="s">
        <v>84</v>
      </c>
    </row>
    <row r="269" s="2" customFormat="1">
      <c r="A269" s="40"/>
      <c r="B269" s="41"/>
      <c r="C269" s="42"/>
      <c r="D269" s="224" t="s">
        <v>160</v>
      </c>
      <c r="E269" s="42"/>
      <c r="F269" s="225" t="s">
        <v>1612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160</v>
      </c>
      <c r="AU269" s="19" t="s">
        <v>84</v>
      </c>
    </row>
    <row r="270" s="2" customFormat="1" ht="24.15" customHeight="1">
      <c r="A270" s="40"/>
      <c r="B270" s="41"/>
      <c r="C270" s="258" t="s">
        <v>621</v>
      </c>
      <c r="D270" s="258" t="s">
        <v>272</v>
      </c>
      <c r="E270" s="259" t="s">
        <v>1613</v>
      </c>
      <c r="F270" s="260" t="s">
        <v>1614</v>
      </c>
      <c r="G270" s="261" t="s">
        <v>356</v>
      </c>
      <c r="H270" s="262">
        <v>24</v>
      </c>
      <c r="I270" s="263"/>
      <c r="J270" s="264">
        <f>ROUND(I270*H270,2)</f>
        <v>0</v>
      </c>
      <c r="K270" s="260" t="s">
        <v>155</v>
      </c>
      <c r="L270" s="265"/>
      <c r="M270" s="266" t="s">
        <v>19</v>
      </c>
      <c r="N270" s="267" t="s">
        <v>45</v>
      </c>
      <c r="O270" s="86"/>
      <c r="P270" s="215">
        <f>O270*H270</f>
        <v>0</v>
      </c>
      <c r="Q270" s="215">
        <v>6.9999999999999994E-05</v>
      </c>
      <c r="R270" s="215">
        <f>Q270*H270</f>
        <v>0.0016799999999999999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371</v>
      </c>
      <c r="AT270" s="217" t="s">
        <v>272</v>
      </c>
      <c r="AU270" s="217" t="s">
        <v>84</v>
      </c>
      <c r="AY270" s="19" t="s">
        <v>148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82</v>
      </c>
      <c r="BK270" s="218">
        <f>ROUND(I270*H270,2)</f>
        <v>0</v>
      </c>
      <c r="BL270" s="19" t="s">
        <v>271</v>
      </c>
      <c r="BM270" s="217" t="s">
        <v>1615</v>
      </c>
    </row>
    <row r="271" s="2" customFormat="1">
      <c r="A271" s="40"/>
      <c r="B271" s="41"/>
      <c r="C271" s="42"/>
      <c r="D271" s="219" t="s">
        <v>158</v>
      </c>
      <c r="E271" s="42"/>
      <c r="F271" s="220" t="s">
        <v>1614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158</v>
      </c>
      <c r="AU271" s="19" t="s">
        <v>84</v>
      </c>
    </row>
    <row r="272" s="14" customFormat="1">
      <c r="A272" s="14"/>
      <c r="B272" s="236"/>
      <c r="C272" s="237"/>
      <c r="D272" s="219" t="s">
        <v>162</v>
      </c>
      <c r="E272" s="237"/>
      <c r="F272" s="239" t="s">
        <v>1616</v>
      </c>
      <c r="G272" s="237"/>
      <c r="H272" s="240">
        <v>24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162</v>
      </c>
      <c r="AU272" s="246" t="s">
        <v>84</v>
      </c>
      <c r="AV272" s="14" t="s">
        <v>84</v>
      </c>
      <c r="AW272" s="14" t="s">
        <v>4</v>
      </c>
      <c r="AX272" s="14" t="s">
        <v>82</v>
      </c>
      <c r="AY272" s="246" t="s">
        <v>148</v>
      </c>
    </row>
    <row r="273" s="2" customFormat="1" ht="16.5" customHeight="1">
      <c r="A273" s="40"/>
      <c r="B273" s="41"/>
      <c r="C273" s="206" t="s">
        <v>627</v>
      </c>
      <c r="D273" s="206" t="s">
        <v>151</v>
      </c>
      <c r="E273" s="207" t="s">
        <v>1617</v>
      </c>
      <c r="F273" s="208" t="s">
        <v>1618</v>
      </c>
      <c r="G273" s="209" t="s">
        <v>189</v>
      </c>
      <c r="H273" s="210">
        <v>1</v>
      </c>
      <c r="I273" s="211"/>
      <c r="J273" s="212">
        <f>ROUND(I273*H273,2)</f>
        <v>0</v>
      </c>
      <c r="K273" s="208" t="s">
        <v>155</v>
      </c>
      <c r="L273" s="46"/>
      <c r="M273" s="213" t="s">
        <v>19</v>
      </c>
      <c r="N273" s="214" t="s">
        <v>45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271</v>
      </c>
      <c r="AT273" s="217" t="s">
        <v>151</v>
      </c>
      <c r="AU273" s="217" t="s">
        <v>84</v>
      </c>
      <c r="AY273" s="19" t="s">
        <v>148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82</v>
      </c>
      <c r="BK273" s="218">
        <f>ROUND(I273*H273,2)</f>
        <v>0</v>
      </c>
      <c r="BL273" s="19" t="s">
        <v>271</v>
      </c>
      <c r="BM273" s="217" t="s">
        <v>1619</v>
      </c>
    </row>
    <row r="274" s="2" customFormat="1">
      <c r="A274" s="40"/>
      <c r="B274" s="41"/>
      <c r="C274" s="42"/>
      <c r="D274" s="219" t="s">
        <v>158</v>
      </c>
      <c r="E274" s="42"/>
      <c r="F274" s="220" t="s">
        <v>1620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158</v>
      </c>
      <c r="AU274" s="19" t="s">
        <v>84</v>
      </c>
    </row>
    <row r="275" s="2" customFormat="1">
      <c r="A275" s="40"/>
      <c r="B275" s="41"/>
      <c r="C275" s="42"/>
      <c r="D275" s="224" t="s">
        <v>160</v>
      </c>
      <c r="E275" s="42"/>
      <c r="F275" s="225" t="s">
        <v>1621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160</v>
      </c>
      <c r="AU275" s="19" t="s">
        <v>84</v>
      </c>
    </row>
    <row r="276" s="2" customFormat="1" ht="24.15" customHeight="1">
      <c r="A276" s="40"/>
      <c r="B276" s="41"/>
      <c r="C276" s="258" t="s">
        <v>635</v>
      </c>
      <c r="D276" s="258" t="s">
        <v>272</v>
      </c>
      <c r="E276" s="259" t="s">
        <v>1622</v>
      </c>
      <c r="F276" s="260" t="s">
        <v>1623</v>
      </c>
      <c r="G276" s="261" t="s">
        <v>189</v>
      </c>
      <c r="H276" s="262">
        <v>1</v>
      </c>
      <c r="I276" s="263"/>
      <c r="J276" s="264">
        <f>ROUND(I276*H276,2)</f>
        <v>0</v>
      </c>
      <c r="K276" s="260" t="s">
        <v>155</v>
      </c>
      <c r="L276" s="265"/>
      <c r="M276" s="266" t="s">
        <v>19</v>
      </c>
      <c r="N276" s="267" t="s">
        <v>45</v>
      </c>
      <c r="O276" s="86"/>
      <c r="P276" s="215">
        <f>O276*H276</f>
        <v>0</v>
      </c>
      <c r="Q276" s="215">
        <v>0.00020000000000000001</v>
      </c>
      <c r="R276" s="215">
        <f>Q276*H276</f>
        <v>0.00020000000000000001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371</v>
      </c>
      <c r="AT276" s="217" t="s">
        <v>272</v>
      </c>
      <c r="AU276" s="217" t="s">
        <v>84</v>
      </c>
      <c r="AY276" s="19" t="s">
        <v>148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82</v>
      </c>
      <c r="BK276" s="218">
        <f>ROUND(I276*H276,2)</f>
        <v>0</v>
      </c>
      <c r="BL276" s="19" t="s">
        <v>271</v>
      </c>
      <c r="BM276" s="217" t="s">
        <v>1624</v>
      </c>
    </row>
    <row r="277" s="2" customFormat="1">
      <c r="A277" s="40"/>
      <c r="B277" s="41"/>
      <c r="C277" s="42"/>
      <c r="D277" s="219" t="s">
        <v>158</v>
      </c>
      <c r="E277" s="42"/>
      <c r="F277" s="220" t="s">
        <v>1623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158</v>
      </c>
      <c r="AU277" s="19" t="s">
        <v>84</v>
      </c>
    </row>
    <row r="278" s="2" customFormat="1" ht="16.5" customHeight="1">
      <c r="A278" s="40"/>
      <c r="B278" s="41"/>
      <c r="C278" s="206" t="s">
        <v>641</v>
      </c>
      <c r="D278" s="206" t="s">
        <v>151</v>
      </c>
      <c r="E278" s="207" t="s">
        <v>1625</v>
      </c>
      <c r="F278" s="208" t="s">
        <v>1626</v>
      </c>
      <c r="G278" s="209" t="s">
        <v>189</v>
      </c>
      <c r="H278" s="210">
        <v>1</v>
      </c>
      <c r="I278" s="211"/>
      <c r="J278" s="212">
        <f>ROUND(I278*H278,2)</f>
        <v>0</v>
      </c>
      <c r="K278" s="208" t="s">
        <v>155</v>
      </c>
      <c r="L278" s="46"/>
      <c r="M278" s="213" t="s">
        <v>19</v>
      </c>
      <c r="N278" s="214" t="s">
        <v>45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271</v>
      </c>
      <c r="AT278" s="217" t="s">
        <v>151</v>
      </c>
      <c r="AU278" s="217" t="s">
        <v>84</v>
      </c>
      <c r="AY278" s="19" t="s">
        <v>148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82</v>
      </c>
      <c r="BK278" s="218">
        <f>ROUND(I278*H278,2)</f>
        <v>0</v>
      </c>
      <c r="BL278" s="19" t="s">
        <v>271</v>
      </c>
      <c r="BM278" s="217" t="s">
        <v>1627</v>
      </c>
    </row>
    <row r="279" s="2" customFormat="1">
      <c r="A279" s="40"/>
      <c r="B279" s="41"/>
      <c r="C279" s="42"/>
      <c r="D279" s="219" t="s">
        <v>158</v>
      </c>
      <c r="E279" s="42"/>
      <c r="F279" s="220" t="s">
        <v>1628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158</v>
      </c>
      <c r="AU279" s="19" t="s">
        <v>84</v>
      </c>
    </row>
    <row r="280" s="2" customFormat="1">
      <c r="A280" s="40"/>
      <c r="B280" s="41"/>
      <c r="C280" s="42"/>
      <c r="D280" s="224" t="s">
        <v>160</v>
      </c>
      <c r="E280" s="42"/>
      <c r="F280" s="225" t="s">
        <v>1629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160</v>
      </c>
      <c r="AU280" s="19" t="s">
        <v>84</v>
      </c>
    </row>
    <row r="281" s="2" customFormat="1" ht="16.5" customHeight="1">
      <c r="A281" s="40"/>
      <c r="B281" s="41"/>
      <c r="C281" s="206" t="s">
        <v>647</v>
      </c>
      <c r="D281" s="206" t="s">
        <v>151</v>
      </c>
      <c r="E281" s="207" t="s">
        <v>1630</v>
      </c>
      <c r="F281" s="208" t="s">
        <v>1631</v>
      </c>
      <c r="G281" s="209" t="s">
        <v>189</v>
      </c>
      <c r="H281" s="210">
        <v>1</v>
      </c>
      <c r="I281" s="211"/>
      <c r="J281" s="212">
        <f>ROUND(I281*H281,2)</f>
        <v>0</v>
      </c>
      <c r="K281" s="208" t="s">
        <v>155</v>
      </c>
      <c r="L281" s="46"/>
      <c r="M281" s="213" t="s">
        <v>19</v>
      </c>
      <c r="N281" s="214" t="s">
        <v>45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271</v>
      </c>
      <c r="AT281" s="217" t="s">
        <v>151</v>
      </c>
      <c r="AU281" s="217" t="s">
        <v>84</v>
      </c>
      <c r="AY281" s="19" t="s">
        <v>148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82</v>
      </c>
      <c r="BK281" s="218">
        <f>ROUND(I281*H281,2)</f>
        <v>0</v>
      </c>
      <c r="BL281" s="19" t="s">
        <v>271</v>
      </c>
      <c r="BM281" s="217" t="s">
        <v>1632</v>
      </c>
    </row>
    <row r="282" s="2" customFormat="1">
      <c r="A282" s="40"/>
      <c r="B282" s="41"/>
      <c r="C282" s="42"/>
      <c r="D282" s="219" t="s">
        <v>158</v>
      </c>
      <c r="E282" s="42"/>
      <c r="F282" s="220" t="s">
        <v>1633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158</v>
      </c>
      <c r="AU282" s="19" t="s">
        <v>84</v>
      </c>
    </row>
    <row r="283" s="2" customFormat="1">
      <c r="A283" s="40"/>
      <c r="B283" s="41"/>
      <c r="C283" s="42"/>
      <c r="D283" s="224" t="s">
        <v>160</v>
      </c>
      <c r="E283" s="42"/>
      <c r="F283" s="225" t="s">
        <v>1634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160</v>
      </c>
      <c r="AU283" s="19" t="s">
        <v>84</v>
      </c>
    </row>
    <row r="284" s="2" customFormat="1" ht="16.5" customHeight="1">
      <c r="A284" s="40"/>
      <c r="B284" s="41"/>
      <c r="C284" s="206" t="s">
        <v>654</v>
      </c>
      <c r="D284" s="206" t="s">
        <v>151</v>
      </c>
      <c r="E284" s="207" t="s">
        <v>1635</v>
      </c>
      <c r="F284" s="208" t="s">
        <v>1636</v>
      </c>
      <c r="G284" s="209" t="s">
        <v>189</v>
      </c>
      <c r="H284" s="210">
        <v>1</v>
      </c>
      <c r="I284" s="211"/>
      <c r="J284" s="212">
        <f>ROUND(I284*H284,2)</f>
        <v>0</v>
      </c>
      <c r="K284" s="208" t="s">
        <v>155</v>
      </c>
      <c r="L284" s="46"/>
      <c r="M284" s="213" t="s">
        <v>19</v>
      </c>
      <c r="N284" s="214" t="s">
        <v>45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271</v>
      </c>
      <c r="AT284" s="217" t="s">
        <v>151</v>
      </c>
      <c r="AU284" s="217" t="s">
        <v>84</v>
      </c>
      <c r="AY284" s="19" t="s">
        <v>148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82</v>
      </c>
      <c r="BK284" s="218">
        <f>ROUND(I284*H284,2)</f>
        <v>0</v>
      </c>
      <c r="BL284" s="19" t="s">
        <v>271</v>
      </c>
      <c r="BM284" s="217" t="s">
        <v>1637</v>
      </c>
    </row>
    <row r="285" s="2" customFormat="1">
      <c r="A285" s="40"/>
      <c r="B285" s="41"/>
      <c r="C285" s="42"/>
      <c r="D285" s="219" t="s">
        <v>158</v>
      </c>
      <c r="E285" s="42"/>
      <c r="F285" s="220" t="s">
        <v>1638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158</v>
      </c>
      <c r="AU285" s="19" t="s">
        <v>84</v>
      </c>
    </row>
    <row r="286" s="2" customFormat="1">
      <c r="A286" s="40"/>
      <c r="B286" s="41"/>
      <c r="C286" s="42"/>
      <c r="D286" s="224" t="s">
        <v>160</v>
      </c>
      <c r="E286" s="42"/>
      <c r="F286" s="225" t="s">
        <v>1639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160</v>
      </c>
      <c r="AU286" s="19" t="s">
        <v>84</v>
      </c>
    </row>
    <row r="287" s="2" customFormat="1" ht="16.5" customHeight="1">
      <c r="A287" s="40"/>
      <c r="B287" s="41"/>
      <c r="C287" s="206" t="s">
        <v>662</v>
      </c>
      <c r="D287" s="206" t="s">
        <v>151</v>
      </c>
      <c r="E287" s="207" t="s">
        <v>1640</v>
      </c>
      <c r="F287" s="208" t="s">
        <v>1641</v>
      </c>
      <c r="G287" s="209" t="s">
        <v>189</v>
      </c>
      <c r="H287" s="210">
        <v>1</v>
      </c>
      <c r="I287" s="211"/>
      <c r="J287" s="212">
        <f>ROUND(I287*H287,2)</f>
        <v>0</v>
      </c>
      <c r="K287" s="208" t="s">
        <v>155</v>
      </c>
      <c r="L287" s="46"/>
      <c r="M287" s="213" t="s">
        <v>19</v>
      </c>
      <c r="N287" s="214" t="s">
        <v>45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271</v>
      </c>
      <c r="AT287" s="217" t="s">
        <v>151</v>
      </c>
      <c r="AU287" s="217" t="s">
        <v>84</v>
      </c>
      <c r="AY287" s="19" t="s">
        <v>148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82</v>
      </c>
      <c r="BK287" s="218">
        <f>ROUND(I287*H287,2)</f>
        <v>0</v>
      </c>
      <c r="BL287" s="19" t="s">
        <v>271</v>
      </c>
      <c r="BM287" s="217" t="s">
        <v>1642</v>
      </c>
    </row>
    <row r="288" s="2" customFormat="1">
      <c r="A288" s="40"/>
      <c r="B288" s="41"/>
      <c r="C288" s="42"/>
      <c r="D288" s="219" t="s">
        <v>158</v>
      </c>
      <c r="E288" s="42"/>
      <c r="F288" s="220" t="s">
        <v>1643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158</v>
      </c>
      <c r="AU288" s="19" t="s">
        <v>84</v>
      </c>
    </row>
    <row r="289" s="2" customFormat="1">
      <c r="A289" s="40"/>
      <c r="B289" s="41"/>
      <c r="C289" s="42"/>
      <c r="D289" s="224" t="s">
        <v>160</v>
      </c>
      <c r="E289" s="42"/>
      <c r="F289" s="225" t="s">
        <v>1644</v>
      </c>
      <c r="G289" s="42"/>
      <c r="H289" s="42"/>
      <c r="I289" s="221"/>
      <c r="J289" s="42"/>
      <c r="K289" s="42"/>
      <c r="L289" s="46"/>
      <c r="M289" s="272"/>
      <c r="N289" s="273"/>
      <c r="O289" s="274"/>
      <c r="P289" s="274"/>
      <c r="Q289" s="274"/>
      <c r="R289" s="274"/>
      <c r="S289" s="274"/>
      <c r="T289" s="275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160</v>
      </c>
      <c r="AU289" s="19" t="s">
        <v>84</v>
      </c>
    </row>
    <row r="290" s="2" customFormat="1" ht="6.96" customHeight="1">
      <c r="A290" s="40"/>
      <c r="B290" s="61"/>
      <c r="C290" s="62"/>
      <c r="D290" s="62"/>
      <c r="E290" s="62"/>
      <c r="F290" s="62"/>
      <c r="G290" s="62"/>
      <c r="H290" s="62"/>
      <c r="I290" s="62"/>
      <c r="J290" s="62"/>
      <c r="K290" s="62"/>
      <c r="L290" s="46"/>
      <c r="M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</row>
  </sheetData>
  <sheetProtection sheet="1" autoFilter="0" formatColumns="0" formatRows="0" objects="1" scenarios="1" spinCount="100000" saltValue="RqLeeMIzCbk4xhS5Odi3yrtHKp/1XqMSW2KENsMhGtdGsN4U1NZcSkpGmvcKWp9ylMffYjl0SdznV+Mr/cJjTQ==" hashValue="AVrwegpx0jou0D+FHPu4CxM9B+zi1hwI9N6kqrvfdzi4ewFBNvso0BdxjDah3aZe83y/z83mXmu8MV+vTO8z5Q==" algorithmName="SHA-512" password="CC35"/>
  <autoFilter ref="C81:K28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5_01/741112061"/>
    <hyperlink ref="F92" r:id="rId2" display="https://podminky.urs.cz/item/CS_URS_2025_01/741112101"/>
    <hyperlink ref="F97" r:id="rId3" display="https://podminky.urs.cz/item/CS_URS_2025_01/741120001"/>
    <hyperlink ref="F103" r:id="rId4" display="https://podminky.urs.cz/item/CS_URS_2025_01/741120003"/>
    <hyperlink ref="F109" r:id="rId5" display="https://podminky.urs.cz/item/CS_URS_2025_01/741122015"/>
    <hyperlink ref="F115" r:id="rId6" display="https://podminky.urs.cz/item/CS_URS_2025_01/741122016"/>
    <hyperlink ref="F121" r:id="rId7" display="https://podminky.urs.cz/item/CS_URS_2025_01/741122031"/>
    <hyperlink ref="F127" r:id="rId8" display="https://podminky.urs.cz/item/CS_URS_2025_01/741122032"/>
    <hyperlink ref="F133" r:id="rId9" display="https://podminky.urs.cz/item/CS_URS_2025_01/741130001"/>
    <hyperlink ref="F136" r:id="rId10" display="https://podminky.urs.cz/item/CS_URS_2025_01/741130004"/>
    <hyperlink ref="F139" r:id="rId11" display="https://podminky.urs.cz/item/CS_URS_2025_01/741130006"/>
    <hyperlink ref="F142" r:id="rId12" display="https://podminky.urs.cz/item/CS_URS_2025_01/741210002"/>
    <hyperlink ref="F147" r:id="rId13" display="https://podminky.urs.cz/item/CS_URS_2025_01/741310101"/>
    <hyperlink ref="F156" r:id="rId14" display="https://podminky.urs.cz/item/CS_URS_2025_01/741310102"/>
    <hyperlink ref="F167" r:id="rId15" display="https://podminky.urs.cz/item/CS_URS_2025_01/741310113"/>
    <hyperlink ref="F178" r:id="rId16" display="https://podminky.urs.cz/item/CS_URS_2025_01/741310121"/>
    <hyperlink ref="F187" r:id="rId17" display="https://podminky.urs.cz/item/CS_URS_2025_01/741313002"/>
    <hyperlink ref="F198" r:id="rId18" display="https://podminky.urs.cz/item/CS_URS_2025_01/741313005"/>
    <hyperlink ref="F203" r:id="rId19" display="https://podminky.urs.cz/item/CS_URS_2025_01/741350001"/>
    <hyperlink ref="F208" r:id="rId20" display="https://podminky.urs.cz/item/CS_URS_2025_01/741372032"/>
    <hyperlink ref="F213" r:id="rId21" display="https://podminky.urs.cz/item/CS_URS_2025_01/741372112"/>
    <hyperlink ref="F228" r:id="rId22" display="https://podminky.urs.cz/item/CS_URS_2025_01/741372161"/>
    <hyperlink ref="F233" r:id="rId23" display="https://podminky.urs.cz/item/CS_URS_2025_01/741450002"/>
    <hyperlink ref="F238" r:id="rId24" display="https://podminky.urs.cz/item/CS_URS_2025_01/741450003"/>
    <hyperlink ref="F243" r:id="rId25" display="https://podminky.urs.cz/item/CS_URS_2025_01/741450006"/>
    <hyperlink ref="F248" r:id="rId26" display="https://podminky.urs.cz/item/CS_URS_2025_01/741810002"/>
    <hyperlink ref="F251" r:id="rId27" display="https://podminky.urs.cz/item/CS_URS_2025_01/741910412"/>
    <hyperlink ref="F258" r:id="rId28" display="https://podminky.urs.cz/item/CS_URS_2025_01/741920382"/>
    <hyperlink ref="F261" r:id="rId29" display="https://podminky.urs.cz/item/CS_URS_2025_01/998741101"/>
    <hyperlink ref="F269" r:id="rId30" display="https://podminky.urs.cz/item/CS_URS_2025_01/742121001"/>
    <hyperlink ref="F275" r:id="rId31" display="https://podminky.urs.cz/item/CS_URS_2025_01/742350001"/>
    <hyperlink ref="F280" r:id="rId32" display="https://podminky.urs.cz/item/CS_URS_2025_01/742350002"/>
    <hyperlink ref="F283" r:id="rId33" display="https://podminky.urs.cz/item/CS_URS_2025_01/742350003"/>
    <hyperlink ref="F286" r:id="rId34" display="https://podminky.urs.cz/item/CS_URS_2025_01/742350004"/>
    <hyperlink ref="F289" r:id="rId35" display="https://podminky.urs.cz/item/CS_URS_2025_01/74235000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KKN a.s.Objekt B-1.NP angiologická ambulance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1645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1646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ROUND((SUM(BE87:BE335)),  2)</f>
        <v>0</v>
      </c>
      <c r="G33" s="40"/>
      <c r="H33" s="40"/>
      <c r="I33" s="150">
        <v>0.20999999999999999</v>
      </c>
      <c r="J33" s="149">
        <f>ROUND(((SUM(BE87:BE335))*I33),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ROUND((SUM(BF87:BF335)),  2)</f>
        <v>0</v>
      </c>
      <c r="G34" s="40"/>
      <c r="H34" s="40"/>
      <c r="I34" s="150">
        <v>0.12</v>
      </c>
      <c r="J34" s="149">
        <f>ROUND(((SUM(BF87:BF335))*I34),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ROUND((SUM(BG87:BG335)),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ROUND((SUM(BH87:BH335)),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ROUND((SUM(BI87:BI335)),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KKN a.s.Objekt B-1.NP angiologická ambulance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Slaboproudá elektrotechnika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Karlovy Vary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KKN a.s.nem.Karlovy Vary,Bezručova 19,Karlovy Vary</v>
      </c>
      <c r="G54" s="42"/>
      <c r="H54" s="42"/>
      <c r="I54" s="34" t="s">
        <v>31</v>
      </c>
      <c r="J54" s="38" t="str">
        <f>E21</f>
        <v>Jan Sobotka,Kynšperk n.O.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ICS-systémy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120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1332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1647</v>
      </c>
      <c r="E62" s="176"/>
      <c r="F62" s="176"/>
      <c r="G62" s="176"/>
      <c r="H62" s="176"/>
      <c r="I62" s="176"/>
      <c r="J62" s="177">
        <f>J90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1648</v>
      </c>
      <c r="E63" s="176"/>
      <c r="F63" s="176"/>
      <c r="G63" s="176"/>
      <c r="H63" s="176"/>
      <c r="I63" s="176"/>
      <c r="J63" s="177">
        <f>J136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1649</v>
      </c>
      <c r="E64" s="176"/>
      <c r="F64" s="176"/>
      <c r="G64" s="176"/>
      <c r="H64" s="176"/>
      <c r="I64" s="176"/>
      <c r="J64" s="177">
        <f>J184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1650</v>
      </c>
      <c r="E65" s="176"/>
      <c r="F65" s="176"/>
      <c r="G65" s="176"/>
      <c r="H65" s="176"/>
      <c r="I65" s="176"/>
      <c r="J65" s="177">
        <f>J238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1651</v>
      </c>
      <c r="E66" s="176"/>
      <c r="F66" s="176"/>
      <c r="G66" s="176"/>
      <c r="H66" s="176"/>
      <c r="I66" s="176"/>
      <c r="J66" s="177">
        <f>J265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1652</v>
      </c>
      <c r="E67" s="176"/>
      <c r="F67" s="176"/>
      <c r="G67" s="176"/>
      <c r="H67" s="176"/>
      <c r="I67" s="176"/>
      <c r="J67" s="177">
        <f>J318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133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KKN a.s.Objekt B-1.NP angiologická ambulance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108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03 - Slaboproudá elektrotechnika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Karlovy Vary</v>
      </c>
      <c r="G81" s="42"/>
      <c r="H81" s="42"/>
      <c r="I81" s="34" t="s">
        <v>23</v>
      </c>
      <c r="J81" s="74" t="str">
        <f>IF(J12="","",J12)</f>
        <v>14. 5. 2025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4" t="s">
        <v>25</v>
      </c>
      <c r="D83" s="42"/>
      <c r="E83" s="42"/>
      <c r="F83" s="29" t="str">
        <f>E15</f>
        <v>KKN a.s.nem.Karlovy Vary,Bezručova 19,Karlovy Vary</v>
      </c>
      <c r="G83" s="42"/>
      <c r="H83" s="42"/>
      <c r="I83" s="34" t="s">
        <v>31</v>
      </c>
      <c r="J83" s="38" t="str">
        <f>E21</f>
        <v>Jan Sobotka,Kynšperk n.O.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>ICS-systémy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134</v>
      </c>
      <c r="D86" s="182" t="s">
        <v>59</v>
      </c>
      <c r="E86" s="182" t="s">
        <v>55</v>
      </c>
      <c r="F86" s="182" t="s">
        <v>56</v>
      </c>
      <c r="G86" s="182" t="s">
        <v>135</v>
      </c>
      <c r="H86" s="182" t="s">
        <v>136</v>
      </c>
      <c r="I86" s="182" t="s">
        <v>137</v>
      </c>
      <c r="J86" s="182" t="s">
        <v>112</v>
      </c>
      <c r="K86" s="183" t="s">
        <v>138</v>
      </c>
      <c r="L86" s="184"/>
      <c r="M86" s="94" t="s">
        <v>19</v>
      </c>
      <c r="N86" s="95" t="s">
        <v>44</v>
      </c>
      <c r="O86" s="95" t="s">
        <v>139</v>
      </c>
      <c r="P86" s="95" t="s">
        <v>140</v>
      </c>
      <c r="Q86" s="95" t="s">
        <v>141</v>
      </c>
      <c r="R86" s="95" t="s">
        <v>142</v>
      </c>
      <c r="S86" s="95" t="s">
        <v>143</v>
      </c>
      <c r="T86" s="96" t="s">
        <v>144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145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0</v>
      </c>
      <c r="S87" s="98"/>
      <c r="T87" s="188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113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73</v>
      </c>
      <c r="E88" s="193" t="s">
        <v>404</v>
      </c>
      <c r="F88" s="193" t="s">
        <v>405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P89+P90+P136+P184+P238+P265+P318</f>
        <v>0</v>
      </c>
      <c r="Q88" s="198"/>
      <c r="R88" s="199">
        <f>R89+R90+R136+R184+R238+R265+R318</f>
        <v>0</v>
      </c>
      <c r="S88" s="198"/>
      <c r="T88" s="200">
        <f>T89+T90+T136+T184+T238+T265+T318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84</v>
      </c>
      <c r="AT88" s="202" t="s">
        <v>73</v>
      </c>
      <c r="AU88" s="202" t="s">
        <v>74</v>
      </c>
      <c r="AY88" s="201" t="s">
        <v>148</v>
      </c>
      <c r="BK88" s="203">
        <f>BK89+BK90+BK136+BK184+BK238+BK265+BK318</f>
        <v>0</v>
      </c>
    </row>
    <row r="89" s="12" customFormat="1" ht="22.8" customHeight="1">
      <c r="A89" s="12"/>
      <c r="B89" s="190"/>
      <c r="C89" s="191"/>
      <c r="D89" s="192" t="s">
        <v>73</v>
      </c>
      <c r="E89" s="204" t="s">
        <v>1606</v>
      </c>
      <c r="F89" s="204" t="s">
        <v>1607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v>0</v>
      </c>
      <c r="Q89" s="198"/>
      <c r="R89" s="199">
        <v>0</v>
      </c>
      <c r="S89" s="198"/>
      <c r="T89" s="200"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84</v>
      </c>
      <c r="AT89" s="202" t="s">
        <v>73</v>
      </c>
      <c r="AU89" s="202" t="s">
        <v>82</v>
      </c>
      <c r="AY89" s="201" t="s">
        <v>148</v>
      </c>
      <c r="BK89" s="203">
        <v>0</v>
      </c>
    </row>
    <row r="90" s="12" customFormat="1" ht="22.8" customHeight="1">
      <c r="A90" s="12"/>
      <c r="B90" s="190"/>
      <c r="C90" s="191"/>
      <c r="D90" s="192" t="s">
        <v>73</v>
      </c>
      <c r="E90" s="204" t="s">
        <v>1653</v>
      </c>
      <c r="F90" s="204" t="s">
        <v>1654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SUM(P91:P135)</f>
        <v>0</v>
      </c>
      <c r="Q90" s="198"/>
      <c r="R90" s="199">
        <f>SUM(R91:R135)</f>
        <v>0</v>
      </c>
      <c r="S90" s="198"/>
      <c r="T90" s="200">
        <f>SUM(T91:T135)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82</v>
      </c>
      <c r="AT90" s="202" t="s">
        <v>73</v>
      </c>
      <c r="AU90" s="202" t="s">
        <v>82</v>
      </c>
      <c r="AY90" s="201" t="s">
        <v>148</v>
      </c>
      <c r="BK90" s="203">
        <f>SUM(BK91:BK135)</f>
        <v>0</v>
      </c>
    </row>
    <row r="91" s="2" customFormat="1" ht="16.5" customHeight="1">
      <c r="A91" s="40"/>
      <c r="B91" s="41"/>
      <c r="C91" s="206" t="s">
        <v>82</v>
      </c>
      <c r="D91" s="206" t="s">
        <v>151</v>
      </c>
      <c r="E91" s="207" t="s">
        <v>1655</v>
      </c>
      <c r="F91" s="208" t="s">
        <v>1656</v>
      </c>
      <c r="G91" s="209" t="s">
        <v>189</v>
      </c>
      <c r="H91" s="210">
        <v>9</v>
      </c>
      <c r="I91" s="211"/>
      <c r="J91" s="212">
        <f>ROUND(I91*H91,2)</f>
        <v>0</v>
      </c>
      <c r="K91" s="208" t="s">
        <v>155</v>
      </c>
      <c r="L91" s="46"/>
      <c r="M91" s="213" t="s">
        <v>19</v>
      </c>
      <c r="N91" s="214" t="s">
        <v>45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156</v>
      </c>
      <c r="AT91" s="217" t="s">
        <v>151</v>
      </c>
      <c r="AU91" s="217" t="s">
        <v>84</v>
      </c>
      <c r="AY91" s="19" t="s">
        <v>148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82</v>
      </c>
      <c r="BK91" s="218">
        <f>ROUND(I91*H91,2)</f>
        <v>0</v>
      </c>
      <c r="BL91" s="19" t="s">
        <v>156</v>
      </c>
      <c r="BM91" s="217" t="s">
        <v>84</v>
      </c>
    </row>
    <row r="92" s="2" customFormat="1">
      <c r="A92" s="40"/>
      <c r="B92" s="41"/>
      <c r="C92" s="42"/>
      <c r="D92" s="219" t="s">
        <v>158</v>
      </c>
      <c r="E92" s="42"/>
      <c r="F92" s="220" t="s">
        <v>1656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158</v>
      </c>
      <c r="AU92" s="19" t="s">
        <v>84</v>
      </c>
    </row>
    <row r="93" s="2" customFormat="1">
      <c r="A93" s="40"/>
      <c r="B93" s="41"/>
      <c r="C93" s="42"/>
      <c r="D93" s="224" t="s">
        <v>160</v>
      </c>
      <c r="E93" s="42"/>
      <c r="F93" s="225" t="s">
        <v>1657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160</v>
      </c>
      <c r="AU93" s="19" t="s">
        <v>84</v>
      </c>
    </row>
    <row r="94" s="2" customFormat="1" ht="16.5" customHeight="1">
      <c r="A94" s="40"/>
      <c r="B94" s="41"/>
      <c r="C94" s="258" t="s">
        <v>84</v>
      </c>
      <c r="D94" s="258" t="s">
        <v>272</v>
      </c>
      <c r="E94" s="259" t="s">
        <v>1340</v>
      </c>
      <c r="F94" s="260" t="s">
        <v>1341</v>
      </c>
      <c r="G94" s="261" t="s">
        <v>189</v>
      </c>
      <c r="H94" s="262">
        <v>9</v>
      </c>
      <c r="I94" s="263"/>
      <c r="J94" s="264">
        <f>ROUND(I94*H94,2)</f>
        <v>0</v>
      </c>
      <c r="K94" s="260" t="s">
        <v>155</v>
      </c>
      <c r="L94" s="265"/>
      <c r="M94" s="266" t="s">
        <v>19</v>
      </c>
      <c r="N94" s="267" t="s">
        <v>45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204</v>
      </c>
      <c r="AT94" s="217" t="s">
        <v>272</v>
      </c>
      <c r="AU94" s="217" t="s">
        <v>84</v>
      </c>
      <c r="AY94" s="19" t="s">
        <v>148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82</v>
      </c>
      <c r="BK94" s="218">
        <f>ROUND(I94*H94,2)</f>
        <v>0</v>
      </c>
      <c r="BL94" s="19" t="s">
        <v>156</v>
      </c>
      <c r="BM94" s="217" t="s">
        <v>156</v>
      </c>
    </row>
    <row r="95" s="2" customFormat="1">
      <c r="A95" s="40"/>
      <c r="B95" s="41"/>
      <c r="C95" s="42"/>
      <c r="D95" s="219" t="s">
        <v>158</v>
      </c>
      <c r="E95" s="42"/>
      <c r="F95" s="220" t="s">
        <v>1341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158</v>
      </c>
      <c r="AU95" s="19" t="s">
        <v>84</v>
      </c>
    </row>
    <row r="96" s="2" customFormat="1" ht="16.5" customHeight="1">
      <c r="A96" s="40"/>
      <c r="B96" s="41"/>
      <c r="C96" s="206" t="s">
        <v>149</v>
      </c>
      <c r="D96" s="206" t="s">
        <v>151</v>
      </c>
      <c r="E96" s="207" t="s">
        <v>1658</v>
      </c>
      <c r="F96" s="208" t="s">
        <v>1659</v>
      </c>
      <c r="G96" s="209" t="s">
        <v>189</v>
      </c>
      <c r="H96" s="210">
        <v>18</v>
      </c>
      <c r="I96" s="211"/>
      <c r="J96" s="212">
        <f>ROUND(I96*H96,2)</f>
        <v>0</v>
      </c>
      <c r="K96" s="208" t="s">
        <v>155</v>
      </c>
      <c r="L96" s="46"/>
      <c r="M96" s="213" t="s">
        <v>19</v>
      </c>
      <c r="N96" s="214" t="s">
        <v>45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156</v>
      </c>
      <c r="AT96" s="217" t="s">
        <v>151</v>
      </c>
      <c r="AU96" s="217" t="s">
        <v>84</v>
      </c>
      <c r="AY96" s="19" t="s">
        <v>148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82</v>
      </c>
      <c r="BK96" s="218">
        <f>ROUND(I96*H96,2)</f>
        <v>0</v>
      </c>
      <c r="BL96" s="19" t="s">
        <v>156</v>
      </c>
      <c r="BM96" s="217" t="s">
        <v>171</v>
      </c>
    </row>
    <row r="97" s="2" customFormat="1">
      <c r="A97" s="40"/>
      <c r="B97" s="41"/>
      <c r="C97" s="42"/>
      <c r="D97" s="219" t="s">
        <v>158</v>
      </c>
      <c r="E97" s="42"/>
      <c r="F97" s="220" t="s">
        <v>1659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158</v>
      </c>
      <c r="AU97" s="19" t="s">
        <v>84</v>
      </c>
    </row>
    <row r="98" s="2" customFormat="1">
      <c r="A98" s="40"/>
      <c r="B98" s="41"/>
      <c r="C98" s="42"/>
      <c r="D98" s="224" t="s">
        <v>160</v>
      </c>
      <c r="E98" s="42"/>
      <c r="F98" s="225" t="s">
        <v>1660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160</v>
      </c>
      <c r="AU98" s="19" t="s">
        <v>84</v>
      </c>
    </row>
    <row r="99" s="2" customFormat="1" ht="16.5" customHeight="1">
      <c r="A99" s="40"/>
      <c r="B99" s="41"/>
      <c r="C99" s="258" t="s">
        <v>156</v>
      </c>
      <c r="D99" s="258" t="s">
        <v>272</v>
      </c>
      <c r="E99" s="259" t="s">
        <v>1661</v>
      </c>
      <c r="F99" s="260" t="s">
        <v>1662</v>
      </c>
      <c r="G99" s="261" t="s">
        <v>189</v>
      </c>
      <c r="H99" s="262">
        <v>18</v>
      </c>
      <c r="I99" s="263"/>
      <c r="J99" s="264">
        <f>ROUND(I99*H99,2)</f>
        <v>0</v>
      </c>
      <c r="K99" s="260" t="s">
        <v>155</v>
      </c>
      <c r="L99" s="265"/>
      <c r="M99" s="266" t="s">
        <v>19</v>
      </c>
      <c r="N99" s="267" t="s">
        <v>45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204</v>
      </c>
      <c r="AT99" s="217" t="s">
        <v>272</v>
      </c>
      <c r="AU99" s="217" t="s">
        <v>84</v>
      </c>
      <c r="AY99" s="19" t="s">
        <v>148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82</v>
      </c>
      <c r="BK99" s="218">
        <f>ROUND(I99*H99,2)</f>
        <v>0</v>
      </c>
      <c r="BL99" s="19" t="s">
        <v>156</v>
      </c>
      <c r="BM99" s="217" t="s">
        <v>204</v>
      </c>
    </row>
    <row r="100" s="2" customFormat="1">
      <c r="A100" s="40"/>
      <c r="B100" s="41"/>
      <c r="C100" s="42"/>
      <c r="D100" s="219" t="s">
        <v>158</v>
      </c>
      <c r="E100" s="42"/>
      <c r="F100" s="220" t="s">
        <v>1662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158</v>
      </c>
      <c r="AU100" s="19" t="s">
        <v>84</v>
      </c>
    </row>
    <row r="101" s="2" customFormat="1" ht="16.5" customHeight="1">
      <c r="A101" s="40"/>
      <c r="B101" s="41"/>
      <c r="C101" s="206" t="s">
        <v>186</v>
      </c>
      <c r="D101" s="206" t="s">
        <v>151</v>
      </c>
      <c r="E101" s="207" t="s">
        <v>1663</v>
      </c>
      <c r="F101" s="208" t="s">
        <v>1664</v>
      </c>
      <c r="G101" s="209" t="s">
        <v>189</v>
      </c>
      <c r="H101" s="210">
        <v>1</v>
      </c>
      <c r="I101" s="211"/>
      <c r="J101" s="212">
        <f>ROUND(I101*H101,2)</f>
        <v>0</v>
      </c>
      <c r="K101" s="208" t="s">
        <v>155</v>
      </c>
      <c r="L101" s="46"/>
      <c r="M101" s="213" t="s">
        <v>19</v>
      </c>
      <c r="N101" s="214" t="s">
        <v>45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156</v>
      </c>
      <c r="AT101" s="217" t="s">
        <v>151</v>
      </c>
      <c r="AU101" s="217" t="s">
        <v>84</v>
      </c>
      <c r="AY101" s="19" t="s">
        <v>148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82</v>
      </c>
      <c r="BK101" s="218">
        <f>ROUND(I101*H101,2)</f>
        <v>0</v>
      </c>
      <c r="BL101" s="19" t="s">
        <v>156</v>
      </c>
      <c r="BM101" s="217" t="s">
        <v>224</v>
      </c>
    </row>
    <row r="102" s="2" customFormat="1">
      <c r="A102" s="40"/>
      <c r="B102" s="41"/>
      <c r="C102" s="42"/>
      <c r="D102" s="219" t="s">
        <v>158</v>
      </c>
      <c r="E102" s="42"/>
      <c r="F102" s="220" t="s">
        <v>1664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158</v>
      </c>
      <c r="AU102" s="19" t="s">
        <v>84</v>
      </c>
    </row>
    <row r="103" s="2" customFormat="1">
      <c r="A103" s="40"/>
      <c r="B103" s="41"/>
      <c r="C103" s="42"/>
      <c r="D103" s="224" t="s">
        <v>160</v>
      </c>
      <c r="E103" s="42"/>
      <c r="F103" s="225" t="s">
        <v>1665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160</v>
      </c>
      <c r="AU103" s="19" t="s">
        <v>84</v>
      </c>
    </row>
    <row r="104" s="2" customFormat="1" ht="16.5" customHeight="1">
      <c r="A104" s="40"/>
      <c r="B104" s="41"/>
      <c r="C104" s="258" t="s">
        <v>171</v>
      </c>
      <c r="D104" s="258" t="s">
        <v>272</v>
      </c>
      <c r="E104" s="259" t="s">
        <v>1666</v>
      </c>
      <c r="F104" s="260" t="s">
        <v>1667</v>
      </c>
      <c r="G104" s="261" t="s">
        <v>189</v>
      </c>
      <c r="H104" s="262">
        <v>1</v>
      </c>
      <c r="I104" s="263"/>
      <c r="J104" s="264">
        <f>ROUND(I104*H104,2)</f>
        <v>0</v>
      </c>
      <c r="K104" s="260" t="s">
        <v>155</v>
      </c>
      <c r="L104" s="265"/>
      <c r="M104" s="266" t="s">
        <v>19</v>
      </c>
      <c r="N104" s="267" t="s">
        <v>45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204</v>
      </c>
      <c r="AT104" s="217" t="s">
        <v>272</v>
      </c>
      <c r="AU104" s="217" t="s">
        <v>84</v>
      </c>
      <c r="AY104" s="19" t="s">
        <v>148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82</v>
      </c>
      <c r="BK104" s="218">
        <f>ROUND(I104*H104,2)</f>
        <v>0</v>
      </c>
      <c r="BL104" s="19" t="s">
        <v>156</v>
      </c>
      <c r="BM104" s="217" t="s">
        <v>8</v>
      </c>
    </row>
    <row r="105" s="2" customFormat="1">
      <c r="A105" s="40"/>
      <c r="B105" s="41"/>
      <c r="C105" s="42"/>
      <c r="D105" s="219" t="s">
        <v>158</v>
      </c>
      <c r="E105" s="42"/>
      <c r="F105" s="220" t="s">
        <v>1667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158</v>
      </c>
      <c r="AU105" s="19" t="s">
        <v>84</v>
      </c>
    </row>
    <row r="106" s="2" customFormat="1" ht="16.5" customHeight="1">
      <c r="A106" s="40"/>
      <c r="B106" s="41"/>
      <c r="C106" s="206" t="s">
        <v>198</v>
      </c>
      <c r="D106" s="206" t="s">
        <v>151</v>
      </c>
      <c r="E106" s="207" t="s">
        <v>1668</v>
      </c>
      <c r="F106" s="208" t="s">
        <v>1669</v>
      </c>
      <c r="G106" s="209" t="s">
        <v>189</v>
      </c>
      <c r="H106" s="210">
        <v>1</v>
      </c>
      <c r="I106" s="211"/>
      <c r="J106" s="212">
        <f>ROUND(I106*H106,2)</f>
        <v>0</v>
      </c>
      <c r="K106" s="208" t="s">
        <v>155</v>
      </c>
      <c r="L106" s="46"/>
      <c r="M106" s="213" t="s">
        <v>19</v>
      </c>
      <c r="N106" s="214" t="s">
        <v>45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156</v>
      </c>
      <c r="AT106" s="217" t="s">
        <v>151</v>
      </c>
      <c r="AU106" s="217" t="s">
        <v>84</v>
      </c>
      <c r="AY106" s="19" t="s">
        <v>148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82</v>
      </c>
      <c r="BK106" s="218">
        <f>ROUND(I106*H106,2)</f>
        <v>0</v>
      </c>
      <c r="BL106" s="19" t="s">
        <v>156</v>
      </c>
      <c r="BM106" s="217" t="s">
        <v>255</v>
      </c>
    </row>
    <row r="107" s="2" customFormat="1">
      <c r="A107" s="40"/>
      <c r="B107" s="41"/>
      <c r="C107" s="42"/>
      <c r="D107" s="219" t="s">
        <v>158</v>
      </c>
      <c r="E107" s="42"/>
      <c r="F107" s="220" t="s">
        <v>1669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158</v>
      </c>
      <c r="AU107" s="19" t="s">
        <v>84</v>
      </c>
    </row>
    <row r="108" s="2" customFormat="1">
      <c r="A108" s="40"/>
      <c r="B108" s="41"/>
      <c r="C108" s="42"/>
      <c r="D108" s="224" t="s">
        <v>160</v>
      </c>
      <c r="E108" s="42"/>
      <c r="F108" s="225" t="s">
        <v>1670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160</v>
      </c>
      <c r="AU108" s="19" t="s">
        <v>84</v>
      </c>
    </row>
    <row r="109" s="2" customFormat="1" ht="16.5" customHeight="1">
      <c r="A109" s="40"/>
      <c r="B109" s="41"/>
      <c r="C109" s="258" t="s">
        <v>204</v>
      </c>
      <c r="D109" s="258" t="s">
        <v>272</v>
      </c>
      <c r="E109" s="259" t="s">
        <v>1671</v>
      </c>
      <c r="F109" s="260" t="s">
        <v>1672</v>
      </c>
      <c r="G109" s="261" t="s">
        <v>189</v>
      </c>
      <c r="H109" s="262">
        <v>1</v>
      </c>
      <c r="I109" s="263"/>
      <c r="J109" s="264">
        <f>ROUND(I109*H109,2)</f>
        <v>0</v>
      </c>
      <c r="K109" s="260" t="s">
        <v>155</v>
      </c>
      <c r="L109" s="265"/>
      <c r="M109" s="266" t="s">
        <v>19</v>
      </c>
      <c r="N109" s="267" t="s">
        <v>45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204</v>
      </c>
      <c r="AT109" s="217" t="s">
        <v>272</v>
      </c>
      <c r="AU109" s="217" t="s">
        <v>84</v>
      </c>
      <c r="AY109" s="19" t="s">
        <v>148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82</v>
      </c>
      <c r="BK109" s="218">
        <f>ROUND(I109*H109,2)</f>
        <v>0</v>
      </c>
      <c r="BL109" s="19" t="s">
        <v>156</v>
      </c>
      <c r="BM109" s="217" t="s">
        <v>271</v>
      </c>
    </row>
    <row r="110" s="2" customFormat="1">
      <c r="A110" s="40"/>
      <c r="B110" s="41"/>
      <c r="C110" s="42"/>
      <c r="D110" s="219" t="s">
        <v>158</v>
      </c>
      <c r="E110" s="42"/>
      <c r="F110" s="220" t="s">
        <v>1672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158</v>
      </c>
      <c r="AU110" s="19" t="s">
        <v>84</v>
      </c>
    </row>
    <row r="111" s="2" customFormat="1" ht="21.75" customHeight="1">
      <c r="A111" s="40"/>
      <c r="B111" s="41"/>
      <c r="C111" s="206" t="s">
        <v>216</v>
      </c>
      <c r="D111" s="206" t="s">
        <v>151</v>
      </c>
      <c r="E111" s="207" t="s">
        <v>1673</v>
      </c>
      <c r="F111" s="208" t="s">
        <v>1674</v>
      </c>
      <c r="G111" s="209" t="s">
        <v>189</v>
      </c>
      <c r="H111" s="210">
        <v>1</v>
      </c>
      <c r="I111" s="211"/>
      <c r="J111" s="212">
        <f>ROUND(I111*H111,2)</f>
        <v>0</v>
      </c>
      <c r="K111" s="208" t="s">
        <v>155</v>
      </c>
      <c r="L111" s="46"/>
      <c r="M111" s="213" t="s">
        <v>19</v>
      </c>
      <c r="N111" s="214" t="s">
        <v>45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156</v>
      </c>
      <c r="AT111" s="217" t="s">
        <v>151</v>
      </c>
      <c r="AU111" s="217" t="s">
        <v>84</v>
      </c>
      <c r="AY111" s="19" t="s">
        <v>148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82</v>
      </c>
      <c r="BK111" s="218">
        <f>ROUND(I111*H111,2)</f>
        <v>0</v>
      </c>
      <c r="BL111" s="19" t="s">
        <v>156</v>
      </c>
      <c r="BM111" s="217" t="s">
        <v>281</v>
      </c>
    </row>
    <row r="112" s="2" customFormat="1">
      <c r="A112" s="40"/>
      <c r="B112" s="41"/>
      <c r="C112" s="42"/>
      <c r="D112" s="219" t="s">
        <v>158</v>
      </c>
      <c r="E112" s="42"/>
      <c r="F112" s="220" t="s">
        <v>1674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158</v>
      </c>
      <c r="AU112" s="19" t="s">
        <v>84</v>
      </c>
    </row>
    <row r="113" s="2" customFormat="1">
      <c r="A113" s="40"/>
      <c r="B113" s="41"/>
      <c r="C113" s="42"/>
      <c r="D113" s="224" t="s">
        <v>160</v>
      </c>
      <c r="E113" s="42"/>
      <c r="F113" s="225" t="s">
        <v>1675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160</v>
      </c>
      <c r="AU113" s="19" t="s">
        <v>84</v>
      </c>
    </row>
    <row r="114" s="2" customFormat="1" ht="24.15" customHeight="1">
      <c r="A114" s="40"/>
      <c r="B114" s="41"/>
      <c r="C114" s="258" t="s">
        <v>224</v>
      </c>
      <c r="D114" s="258" t="s">
        <v>272</v>
      </c>
      <c r="E114" s="259" t="s">
        <v>1676</v>
      </c>
      <c r="F114" s="260" t="s">
        <v>1677</v>
      </c>
      <c r="G114" s="261" t="s">
        <v>189</v>
      </c>
      <c r="H114" s="262">
        <v>1</v>
      </c>
      <c r="I114" s="263"/>
      <c r="J114" s="264">
        <f>ROUND(I114*H114,2)</f>
        <v>0</v>
      </c>
      <c r="K114" s="260" t="s">
        <v>1678</v>
      </c>
      <c r="L114" s="265"/>
      <c r="M114" s="266" t="s">
        <v>19</v>
      </c>
      <c r="N114" s="267" t="s">
        <v>45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204</v>
      </c>
      <c r="AT114" s="217" t="s">
        <v>272</v>
      </c>
      <c r="AU114" s="217" t="s">
        <v>84</v>
      </c>
      <c r="AY114" s="19" t="s">
        <v>148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82</v>
      </c>
      <c r="BK114" s="218">
        <f>ROUND(I114*H114,2)</f>
        <v>0</v>
      </c>
      <c r="BL114" s="19" t="s">
        <v>156</v>
      </c>
      <c r="BM114" s="217" t="s">
        <v>293</v>
      </c>
    </row>
    <row r="115" s="2" customFormat="1">
      <c r="A115" s="40"/>
      <c r="B115" s="41"/>
      <c r="C115" s="42"/>
      <c r="D115" s="219" t="s">
        <v>158</v>
      </c>
      <c r="E115" s="42"/>
      <c r="F115" s="220" t="s">
        <v>1677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158</v>
      </c>
      <c r="AU115" s="19" t="s">
        <v>84</v>
      </c>
    </row>
    <row r="116" s="2" customFormat="1" ht="16.5" customHeight="1">
      <c r="A116" s="40"/>
      <c r="B116" s="41"/>
      <c r="C116" s="206" t="s">
        <v>231</v>
      </c>
      <c r="D116" s="206" t="s">
        <v>151</v>
      </c>
      <c r="E116" s="207" t="s">
        <v>1679</v>
      </c>
      <c r="F116" s="208" t="s">
        <v>1680</v>
      </c>
      <c r="G116" s="209" t="s">
        <v>189</v>
      </c>
      <c r="H116" s="210">
        <v>1</v>
      </c>
      <c r="I116" s="211"/>
      <c r="J116" s="212">
        <f>ROUND(I116*H116,2)</f>
        <v>0</v>
      </c>
      <c r="K116" s="208" t="s">
        <v>155</v>
      </c>
      <c r="L116" s="46"/>
      <c r="M116" s="213" t="s">
        <v>19</v>
      </c>
      <c r="N116" s="214" t="s">
        <v>45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156</v>
      </c>
      <c r="AT116" s="217" t="s">
        <v>151</v>
      </c>
      <c r="AU116" s="217" t="s">
        <v>84</v>
      </c>
      <c r="AY116" s="19" t="s">
        <v>148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82</v>
      </c>
      <c r="BK116" s="218">
        <f>ROUND(I116*H116,2)</f>
        <v>0</v>
      </c>
      <c r="BL116" s="19" t="s">
        <v>156</v>
      </c>
      <c r="BM116" s="217" t="s">
        <v>302</v>
      </c>
    </row>
    <row r="117" s="2" customFormat="1">
      <c r="A117" s="40"/>
      <c r="B117" s="41"/>
      <c r="C117" s="42"/>
      <c r="D117" s="219" t="s">
        <v>158</v>
      </c>
      <c r="E117" s="42"/>
      <c r="F117" s="220" t="s">
        <v>1680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158</v>
      </c>
      <c r="AU117" s="19" t="s">
        <v>84</v>
      </c>
    </row>
    <row r="118" s="2" customFormat="1">
      <c r="A118" s="40"/>
      <c r="B118" s="41"/>
      <c r="C118" s="42"/>
      <c r="D118" s="224" t="s">
        <v>160</v>
      </c>
      <c r="E118" s="42"/>
      <c r="F118" s="225" t="s">
        <v>1681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84</v>
      </c>
    </row>
    <row r="119" s="2" customFormat="1" ht="24.15" customHeight="1">
      <c r="A119" s="40"/>
      <c r="B119" s="41"/>
      <c r="C119" s="258" t="s">
        <v>8</v>
      </c>
      <c r="D119" s="258" t="s">
        <v>272</v>
      </c>
      <c r="E119" s="259" t="s">
        <v>1682</v>
      </c>
      <c r="F119" s="260" t="s">
        <v>1683</v>
      </c>
      <c r="G119" s="261" t="s">
        <v>189</v>
      </c>
      <c r="H119" s="262">
        <v>1</v>
      </c>
      <c r="I119" s="263"/>
      <c r="J119" s="264">
        <f>ROUND(I119*H119,2)</f>
        <v>0</v>
      </c>
      <c r="K119" s="260" t="s">
        <v>1678</v>
      </c>
      <c r="L119" s="265"/>
      <c r="M119" s="266" t="s">
        <v>19</v>
      </c>
      <c r="N119" s="267" t="s">
        <v>45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204</v>
      </c>
      <c r="AT119" s="217" t="s">
        <v>272</v>
      </c>
      <c r="AU119" s="217" t="s">
        <v>84</v>
      </c>
      <c r="AY119" s="19" t="s">
        <v>148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82</v>
      </c>
      <c r="BK119" s="218">
        <f>ROUND(I119*H119,2)</f>
        <v>0</v>
      </c>
      <c r="BL119" s="19" t="s">
        <v>156</v>
      </c>
      <c r="BM119" s="217" t="s">
        <v>313</v>
      </c>
    </row>
    <row r="120" s="2" customFormat="1">
      <c r="A120" s="40"/>
      <c r="B120" s="41"/>
      <c r="C120" s="42"/>
      <c r="D120" s="219" t="s">
        <v>158</v>
      </c>
      <c r="E120" s="42"/>
      <c r="F120" s="220" t="s">
        <v>1683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158</v>
      </c>
      <c r="AU120" s="19" t="s">
        <v>84</v>
      </c>
    </row>
    <row r="121" s="2" customFormat="1" ht="24.15" customHeight="1">
      <c r="A121" s="40"/>
      <c r="B121" s="41"/>
      <c r="C121" s="206" t="s">
        <v>244</v>
      </c>
      <c r="D121" s="206" t="s">
        <v>151</v>
      </c>
      <c r="E121" s="207" t="s">
        <v>1684</v>
      </c>
      <c r="F121" s="208" t="s">
        <v>1685</v>
      </c>
      <c r="G121" s="209" t="s">
        <v>189</v>
      </c>
      <c r="H121" s="210">
        <v>18</v>
      </c>
      <c r="I121" s="211"/>
      <c r="J121" s="212">
        <f>ROUND(I121*H121,2)</f>
        <v>0</v>
      </c>
      <c r="K121" s="208" t="s">
        <v>155</v>
      </c>
      <c r="L121" s="46"/>
      <c r="M121" s="213" t="s">
        <v>19</v>
      </c>
      <c r="N121" s="214" t="s">
        <v>45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156</v>
      </c>
      <c r="AT121" s="217" t="s">
        <v>151</v>
      </c>
      <c r="AU121" s="217" t="s">
        <v>84</v>
      </c>
      <c r="AY121" s="19" t="s">
        <v>148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82</v>
      </c>
      <c r="BK121" s="218">
        <f>ROUND(I121*H121,2)</f>
        <v>0</v>
      </c>
      <c r="BL121" s="19" t="s">
        <v>156</v>
      </c>
      <c r="BM121" s="217" t="s">
        <v>323</v>
      </c>
    </row>
    <row r="122" s="2" customFormat="1">
      <c r="A122" s="40"/>
      <c r="B122" s="41"/>
      <c r="C122" s="42"/>
      <c r="D122" s="219" t="s">
        <v>158</v>
      </c>
      <c r="E122" s="42"/>
      <c r="F122" s="220" t="s">
        <v>1685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158</v>
      </c>
      <c r="AU122" s="19" t="s">
        <v>84</v>
      </c>
    </row>
    <row r="123" s="2" customFormat="1">
      <c r="A123" s="40"/>
      <c r="B123" s="41"/>
      <c r="C123" s="42"/>
      <c r="D123" s="224" t="s">
        <v>160</v>
      </c>
      <c r="E123" s="42"/>
      <c r="F123" s="225" t="s">
        <v>1686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160</v>
      </c>
      <c r="AU123" s="19" t="s">
        <v>84</v>
      </c>
    </row>
    <row r="124" s="2" customFormat="1" ht="16.5" customHeight="1">
      <c r="A124" s="40"/>
      <c r="B124" s="41"/>
      <c r="C124" s="258" t="s">
        <v>255</v>
      </c>
      <c r="D124" s="258" t="s">
        <v>272</v>
      </c>
      <c r="E124" s="259" t="s">
        <v>1687</v>
      </c>
      <c r="F124" s="260" t="s">
        <v>1688</v>
      </c>
      <c r="G124" s="261" t="s">
        <v>189</v>
      </c>
      <c r="H124" s="262">
        <v>9</v>
      </c>
      <c r="I124" s="263"/>
      <c r="J124" s="264">
        <f>ROUND(I124*H124,2)</f>
        <v>0</v>
      </c>
      <c r="K124" s="260" t="s">
        <v>155</v>
      </c>
      <c r="L124" s="265"/>
      <c r="M124" s="266" t="s">
        <v>19</v>
      </c>
      <c r="N124" s="267" t="s">
        <v>45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204</v>
      </c>
      <c r="AT124" s="217" t="s">
        <v>272</v>
      </c>
      <c r="AU124" s="217" t="s">
        <v>84</v>
      </c>
      <c r="AY124" s="19" t="s">
        <v>148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82</v>
      </c>
      <c r="BK124" s="218">
        <f>ROUND(I124*H124,2)</f>
        <v>0</v>
      </c>
      <c r="BL124" s="19" t="s">
        <v>156</v>
      </c>
      <c r="BM124" s="217" t="s">
        <v>339</v>
      </c>
    </row>
    <row r="125" s="2" customFormat="1">
      <c r="A125" s="40"/>
      <c r="B125" s="41"/>
      <c r="C125" s="42"/>
      <c r="D125" s="219" t="s">
        <v>158</v>
      </c>
      <c r="E125" s="42"/>
      <c r="F125" s="220" t="s">
        <v>1688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158</v>
      </c>
      <c r="AU125" s="19" t="s">
        <v>84</v>
      </c>
    </row>
    <row r="126" s="2" customFormat="1" ht="16.5" customHeight="1">
      <c r="A126" s="40"/>
      <c r="B126" s="41"/>
      <c r="C126" s="258" t="s">
        <v>264</v>
      </c>
      <c r="D126" s="258" t="s">
        <v>272</v>
      </c>
      <c r="E126" s="259" t="s">
        <v>1689</v>
      </c>
      <c r="F126" s="260" t="s">
        <v>1690</v>
      </c>
      <c r="G126" s="261" t="s">
        <v>189</v>
      </c>
      <c r="H126" s="262">
        <v>18</v>
      </c>
      <c r="I126" s="263"/>
      <c r="J126" s="264">
        <f>ROUND(I126*H126,2)</f>
        <v>0</v>
      </c>
      <c r="K126" s="260" t="s">
        <v>155</v>
      </c>
      <c r="L126" s="265"/>
      <c r="M126" s="266" t="s">
        <v>19</v>
      </c>
      <c r="N126" s="267" t="s">
        <v>45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204</v>
      </c>
      <c r="AT126" s="217" t="s">
        <v>272</v>
      </c>
      <c r="AU126" s="217" t="s">
        <v>84</v>
      </c>
      <c r="AY126" s="19" t="s">
        <v>148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82</v>
      </c>
      <c r="BK126" s="218">
        <f>ROUND(I126*H126,2)</f>
        <v>0</v>
      </c>
      <c r="BL126" s="19" t="s">
        <v>156</v>
      </c>
      <c r="BM126" s="217" t="s">
        <v>353</v>
      </c>
    </row>
    <row r="127" s="2" customFormat="1">
      <c r="A127" s="40"/>
      <c r="B127" s="41"/>
      <c r="C127" s="42"/>
      <c r="D127" s="219" t="s">
        <v>158</v>
      </c>
      <c r="E127" s="42"/>
      <c r="F127" s="220" t="s">
        <v>1690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158</v>
      </c>
      <c r="AU127" s="19" t="s">
        <v>84</v>
      </c>
    </row>
    <row r="128" s="2" customFormat="1" ht="16.5" customHeight="1">
      <c r="A128" s="40"/>
      <c r="B128" s="41"/>
      <c r="C128" s="258" t="s">
        <v>271</v>
      </c>
      <c r="D128" s="258" t="s">
        <v>272</v>
      </c>
      <c r="E128" s="259" t="s">
        <v>1691</v>
      </c>
      <c r="F128" s="260" t="s">
        <v>1692</v>
      </c>
      <c r="G128" s="261" t="s">
        <v>189</v>
      </c>
      <c r="H128" s="262">
        <v>9</v>
      </c>
      <c r="I128" s="263"/>
      <c r="J128" s="264">
        <f>ROUND(I128*H128,2)</f>
        <v>0</v>
      </c>
      <c r="K128" s="260" t="s">
        <v>155</v>
      </c>
      <c r="L128" s="265"/>
      <c r="M128" s="266" t="s">
        <v>19</v>
      </c>
      <c r="N128" s="267" t="s">
        <v>45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204</v>
      </c>
      <c r="AT128" s="217" t="s">
        <v>272</v>
      </c>
      <c r="AU128" s="217" t="s">
        <v>84</v>
      </c>
      <c r="AY128" s="19" t="s">
        <v>148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82</v>
      </c>
      <c r="BK128" s="218">
        <f>ROUND(I128*H128,2)</f>
        <v>0</v>
      </c>
      <c r="BL128" s="19" t="s">
        <v>156</v>
      </c>
      <c r="BM128" s="217" t="s">
        <v>371</v>
      </c>
    </row>
    <row r="129" s="2" customFormat="1">
      <c r="A129" s="40"/>
      <c r="B129" s="41"/>
      <c r="C129" s="42"/>
      <c r="D129" s="219" t="s">
        <v>158</v>
      </c>
      <c r="E129" s="42"/>
      <c r="F129" s="220" t="s">
        <v>1692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158</v>
      </c>
      <c r="AU129" s="19" t="s">
        <v>84</v>
      </c>
    </row>
    <row r="130" s="2" customFormat="1" ht="16.5" customHeight="1">
      <c r="A130" s="40"/>
      <c r="B130" s="41"/>
      <c r="C130" s="206" t="s">
        <v>276</v>
      </c>
      <c r="D130" s="206" t="s">
        <v>151</v>
      </c>
      <c r="E130" s="207" t="s">
        <v>1693</v>
      </c>
      <c r="F130" s="208" t="s">
        <v>1694</v>
      </c>
      <c r="G130" s="209" t="s">
        <v>189</v>
      </c>
      <c r="H130" s="210">
        <v>1</v>
      </c>
      <c r="I130" s="211"/>
      <c r="J130" s="212">
        <f>ROUND(I130*H130,2)</f>
        <v>0</v>
      </c>
      <c r="K130" s="208" t="s">
        <v>155</v>
      </c>
      <c r="L130" s="46"/>
      <c r="M130" s="213" t="s">
        <v>19</v>
      </c>
      <c r="N130" s="214" t="s">
        <v>45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156</v>
      </c>
      <c r="AT130" s="217" t="s">
        <v>151</v>
      </c>
      <c r="AU130" s="217" t="s">
        <v>84</v>
      </c>
      <c r="AY130" s="19" t="s">
        <v>148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82</v>
      </c>
      <c r="BK130" s="218">
        <f>ROUND(I130*H130,2)</f>
        <v>0</v>
      </c>
      <c r="BL130" s="19" t="s">
        <v>156</v>
      </c>
      <c r="BM130" s="217" t="s">
        <v>383</v>
      </c>
    </row>
    <row r="131" s="2" customFormat="1">
      <c r="A131" s="40"/>
      <c r="B131" s="41"/>
      <c r="C131" s="42"/>
      <c r="D131" s="219" t="s">
        <v>158</v>
      </c>
      <c r="E131" s="42"/>
      <c r="F131" s="220" t="s">
        <v>1694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158</v>
      </c>
      <c r="AU131" s="19" t="s">
        <v>84</v>
      </c>
    </row>
    <row r="132" s="2" customFormat="1">
      <c r="A132" s="40"/>
      <c r="B132" s="41"/>
      <c r="C132" s="42"/>
      <c r="D132" s="224" t="s">
        <v>160</v>
      </c>
      <c r="E132" s="42"/>
      <c r="F132" s="225" t="s">
        <v>1695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84</v>
      </c>
    </row>
    <row r="133" s="2" customFormat="1" ht="16.5" customHeight="1">
      <c r="A133" s="40"/>
      <c r="B133" s="41"/>
      <c r="C133" s="258" t="s">
        <v>281</v>
      </c>
      <c r="D133" s="258" t="s">
        <v>272</v>
      </c>
      <c r="E133" s="259" t="s">
        <v>1696</v>
      </c>
      <c r="F133" s="260" t="s">
        <v>1697</v>
      </c>
      <c r="G133" s="261" t="s">
        <v>189</v>
      </c>
      <c r="H133" s="262">
        <v>1</v>
      </c>
      <c r="I133" s="263"/>
      <c r="J133" s="264">
        <f>ROUND(I133*H133,2)</f>
        <v>0</v>
      </c>
      <c r="K133" s="260" t="s">
        <v>1678</v>
      </c>
      <c r="L133" s="265"/>
      <c r="M133" s="266" t="s">
        <v>19</v>
      </c>
      <c r="N133" s="267" t="s">
        <v>45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204</v>
      </c>
      <c r="AT133" s="217" t="s">
        <v>272</v>
      </c>
      <c r="AU133" s="217" t="s">
        <v>84</v>
      </c>
      <c r="AY133" s="19" t="s">
        <v>148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82</v>
      </c>
      <c r="BK133" s="218">
        <f>ROUND(I133*H133,2)</f>
        <v>0</v>
      </c>
      <c r="BL133" s="19" t="s">
        <v>156</v>
      </c>
      <c r="BM133" s="217" t="s">
        <v>398</v>
      </c>
    </row>
    <row r="134" s="2" customFormat="1">
      <c r="A134" s="40"/>
      <c r="B134" s="41"/>
      <c r="C134" s="42"/>
      <c r="D134" s="219" t="s">
        <v>158</v>
      </c>
      <c r="E134" s="42"/>
      <c r="F134" s="220" t="s">
        <v>1697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158</v>
      </c>
      <c r="AU134" s="19" t="s">
        <v>84</v>
      </c>
    </row>
    <row r="135" s="2" customFormat="1">
      <c r="A135" s="40"/>
      <c r="B135" s="41"/>
      <c r="C135" s="42"/>
      <c r="D135" s="219" t="s">
        <v>1698</v>
      </c>
      <c r="E135" s="42"/>
      <c r="F135" s="276" t="s">
        <v>1699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1698</v>
      </c>
      <c r="AU135" s="19" t="s">
        <v>84</v>
      </c>
    </row>
    <row r="136" s="12" customFormat="1" ht="22.8" customHeight="1">
      <c r="A136" s="12"/>
      <c r="B136" s="190"/>
      <c r="C136" s="191"/>
      <c r="D136" s="192" t="s">
        <v>73</v>
      </c>
      <c r="E136" s="204" t="s">
        <v>1700</v>
      </c>
      <c r="F136" s="204" t="s">
        <v>1701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SUM(P137:P183)</f>
        <v>0</v>
      </c>
      <c r="Q136" s="198"/>
      <c r="R136" s="199">
        <f>SUM(R137:R183)</f>
        <v>0</v>
      </c>
      <c r="S136" s="198"/>
      <c r="T136" s="200">
        <f>SUM(T137:T183)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82</v>
      </c>
      <c r="AT136" s="202" t="s">
        <v>73</v>
      </c>
      <c r="AU136" s="202" t="s">
        <v>82</v>
      </c>
      <c r="AY136" s="201" t="s">
        <v>148</v>
      </c>
      <c r="BK136" s="203">
        <f>SUM(BK137:BK183)</f>
        <v>0</v>
      </c>
    </row>
    <row r="137" s="2" customFormat="1" ht="16.5" customHeight="1">
      <c r="A137" s="40"/>
      <c r="B137" s="41"/>
      <c r="C137" s="206" t="s">
        <v>287</v>
      </c>
      <c r="D137" s="206" t="s">
        <v>151</v>
      </c>
      <c r="E137" s="207" t="s">
        <v>1702</v>
      </c>
      <c r="F137" s="208" t="s">
        <v>1703</v>
      </c>
      <c r="G137" s="209" t="s">
        <v>189</v>
      </c>
      <c r="H137" s="210">
        <v>1</v>
      </c>
      <c r="I137" s="211"/>
      <c r="J137" s="212">
        <f>ROUND(I137*H137,2)</f>
        <v>0</v>
      </c>
      <c r="K137" s="208" t="s">
        <v>155</v>
      </c>
      <c r="L137" s="46"/>
      <c r="M137" s="213" t="s">
        <v>19</v>
      </c>
      <c r="N137" s="214" t="s">
        <v>45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156</v>
      </c>
      <c r="AT137" s="217" t="s">
        <v>151</v>
      </c>
      <c r="AU137" s="217" t="s">
        <v>84</v>
      </c>
      <c r="AY137" s="19" t="s">
        <v>148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82</v>
      </c>
      <c r="BK137" s="218">
        <f>ROUND(I137*H137,2)</f>
        <v>0</v>
      </c>
      <c r="BL137" s="19" t="s">
        <v>156</v>
      </c>
      <c r="BM137" s="217" t="s">
        <v>415</v>
      </c>
    </row>
    <row r="138" s="2" customFormat="1">
      <c r="A138" s="40"/>
      <c r="B138" s="41"/>
      <c r="C138" s="42"/>
      <c r="D138" s="219" t="s">
        <v>158</v>
      </c>
      <c r="E138" s="42"/>
      <c r="F138" s="220" t="s">
        <v>1703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84</v>
      </c>
    </row>
    <row r="139" s="2" customFormat="1">
      <c r="A139" s="40"/>
      <c r="B139" s="41"/>
      <c r="C139" s="42"/>
      <c r="D139" s="224" t="s">
        <v>160</v>
      </c>
      <c r="E139" s="42"/>
      <c r="F139" s="225" t="s">
        <v>1704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160</v>
      </c>
      <c r="AU139" s="19" t="s">
        <v>84</v>
      </c>
    </row>
    <row r="140" s="2" customFormat="1" ht="24.15" customHeight="1">
      <c r="A140" s="40"/>
      <c r="B140" s="41"/>
      <c r="C140" s="258" t="s">
        <v>293</v>
      </c>
      <c r="D140" s="258" t="s">
        <v>272</v>
      </c>
      <c r="E140" s="259" t="s">
        <v>1705</v>
      </c>
      <c r="F140" s="260" t="s">
        <v>1706</v>
      </c>
      <c r="G140" s="261" t="s">
        <v>189</v>
      </c>
      <c r="H140" s="262">
        <v>1</v>
      </c>
      <c r="I140" s="263"/>
      <c r="J140" s="264">
        <f>ROUND(I140*H140,2)</f>
        <v>0</v>
      </c>
      <c r="K140" s="260" t="s">
        <v>155</v>
      </c>
      <c r="L140" s="265"/>
      <c r="M140" s="266" t="s">
        <v>19</v>
      </c>
      <c r="N140" s="267" t="s">
        <v>45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204</v>
      </c>
      <c r="AT140" s="217" t="s">
        <v>272</v>
      </c>
      <c r="AU140" s="217" t="s">
        <v>84</v>
      </c>
      <c r="AY140" s="19" t="s">
        <v>148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82</v>
      </c>
      <c r="BK140" s="218">
        <f>ROUND(I140*H140,2)</f>
        <v>0</v>
      </c>
      <c r="BL140" s="19" t="s">
        <v>156</v>
      </c>
      <c r="BM140" s="217" t="s">
        <v>426</v>
      </c>
    </row>
    <row r="141" s="2" customFormat="1">
      <c r="A141" s="40"/>
      <c r="B141" s="41"/>
      <c r="C141" s="42"/>
      <c r="D141" s="219" t="s">
        <v>158</v>
      </c>
      <c r="E141" s="42"/>
      <c r="F141" s="220" t="s">
        <v>1706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158</v>
      </c>
      <c r="AU141" s="19" t="s">
        <v>84</v>
      </c>
    </row>
    <row r="142" s="2" customFormat="1" ht="16.5" customHeight="1">
      <c r="A142" s="40"/>
      <c r="B142" s="41"/>
      <c r="C142" s="258" t="s">
        <v>7</v>
      </c>
      <c r="D142" s="258" t="s">
        <v>272</v>
      </c>
      <c r="E142" s="259" t="s">
        <v>1707</v>
      </c>
      <c r="F142" s="260" t="s">
        <v>1708</v>
      </c>
      <c r="G142" s="261" t="s">
        <v>189</v>
      </c>
      <c r="H142" s="262">
        <v>1</v>
      </c>
      <c r="I142" s="263"/>
      <c r="J142" s="264">
        <f>ROUND(I142*H142,2)</f>
        <v>0</v>
      </c>
      <c r="K142" s="260" t="s">
        <v>155</v>
      </c>
      <c r="L142" s="265"/>
      <c r="M142" s="266" t="s">
        <v>19</v>
      </c>
      <c r="N142" s="267" t="s">
        <v>45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204</v>
      </c>
      <c r="AT142" s="217" t="s">
        <v>272</v>
      </c>
      <c r="AU142" s="217" t="s">
        <v>84</v>
      </c>
      <c r="AY142" s="19" t="s">
        <v>148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82</v>
      </c>
      <c r="BK142" s="218">
        <f>ROUND(I142*H142,2)</f>
        <v>0</v>
      </c>
      <c r="BL142" s="19" t="s">
        <v>156</v>
      </c>
      <c r="BM142" s="217" t="s">
        <v>440</v>
      </c>
    </row>
    <row r="143" s="2" customFormat="1">
      <c r="A143" s="40"/>
      <c r="B143" s="41"/>
      <c r="C143" s="42"/>
      <c r="D143" s="219" t="s">
        <v>158</v>
      </c>
      <c r="E143" s="42"/>
      <c r="F143" s="220" t="s">
        <v>1708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158</v>
      </c>
      <c r="AU143" s="19" t="s">
        <v>84</v>
      </c>
    </row>
    <row r="144" s="2" customFormat="1" ht="16.5" customHeight="1">
      <c r="A144" s="40"/>
      <c r="B144" s="41"/>
      <c r="C144" s="206" t="s">
        <v>302</v>
      </c>
      <c r="D144" s="206" t="s">
        <v>151</v>
      </c>
      <c r="E144" s="207" t="s">
        <v>1709</v>
      </c>
      <c r="F144" s="208" t="s">
        <v>1710</v>
      </c>
      <c r="G144" s="209" t="s">
        <v>189</v>
      </c>
      <c r="H144" s="210">
        <v>1</v>
      </c>
      <c r="I144" s="211"/>
      <c r="J144" s="212">
        <f>ROUND(I144*H144,2)</f>
        <v>0</v>
      </c>
      <c r="K144" s="208" t="s">
        <v>155</v>
      </c>
      <c r="L144" s="46"/>
      <c r="M144" s="213" t="s">
        <v>19</v>
      </c>
      <c r="N144" s="214" t="s">
        <v>45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156</v>
      </c>
      <c r="AT144" s="217" t="s">
        <v>151</v>
      </c>
      <c r="AU144" s="217" t="s">
        <v>84</v>
      </c>
      <c r="AY144" s="19" t="s">
        <v>148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82</v>
      </c>
      <c r="BK144" s="218">
        <f>ROUND(I144*H144,2)</f>
        <v>0</v>
      </c>
      <c r="BL144" s="19" t="s">
        <v>156</v>
      </c>
      <c r="BM144" s="217" t="s">
        <v>455</v>
      </c>
    </row>
    <row r="145" s="2" customFormat="1">
      <c r="A145" s="40"/>
      <c r="B145" s="41"/>
      <c r="C145" s="42"/>
      <c r="D145" s="219" t="s">
        <v>158</v>
      </c>
      <c r="E145" s="42"/>
      <c r="F145" s="220" t="s">
        <v>1710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158</v>
      </c>
      <c r="AU145" s="19" t="s">
        <v>84</v>
      </c>
    </row>
    <row r="146" s="2" customFormat="1">
      <c r="A146" s="40"/>
      <c r="B146" s="41"/>
      <c r="C146" s="42"/>
      <c r="D146" s="224" t="s">
        <v>160</v>
      </c>
      <c r="E146" s="42"/>
      <c r="F146" s="225" t="s">
        <v>1711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160</v>
      </c>
      <c r="AU146" s="19" t="s">
        <v>84</v>
      </c>
    </row>
    <row r="147" s="2" customFormat="1" ht="16.5" customHeight="1">
      <c r="A147" s="40"/>
      <c r="B147" s="41"/>
      <c r="C147" s="258" t="s">
        <v>308</v>
      </c>
      <c r="D147" s="258" t="s">
        <v>272</v>
      </c>
      <c r="E147" s="259" t="s">
        <v>1712</v>
      </c>
      <c r="F147" s="260" t="s">
        <v>1713</v>
      </c>
      <c r="G147" s="261" t="s">
        <v>189</v>
      </c>
      <c r="H147" s="262">
        <v>1</v>
      </c>
      <c r="I147" s="263"/>
      <c r="J147" s="264">
        <f>ROUND(I147*H147,2)</f>
        <v>0</v>
      </c>
      <c r="K147" s="260" t="s">
        <v>155</v>
      </c>
      <c r="L147" s="265"/>
      <c r="M147" s="266" t="s">
        <v>19</v>
      </c>
      <c r="N147" s="267" t="s">
        <v>45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204</v>
      </c>
      <c r="AT147" s="217" t="s">
        <v>272</v>
      </c>
      <c r="AU147" s="217" t="s">
        <v>84</v>
      </c>
      <c r="AY147" s="19" t="s">
        <v>148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82</v>
      </c>
      <c r="BK147" s="218">
        <f>ROUND(I147*H147,2)</f>
        <v>0</v>
      </c>
      <c r="BL147" s="19" t="s">
        <v>156</v>
      </c>
      <c r="BM147" s="217" t="s">
        <v>469</v>
      </c>
    </row>
    <row r="148" s="2" customFormat="1">
      <c r="A148" s="40"/>
      <c r="B148" s="41"/>
      <c r="C148" s="42"/>
      <c r="D148" s="219" t="s">
        <v>158</v>
      </c>
      <c r="E148" s="42"/>
      <c r="F148" s="220" t="s">
        <v>1713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158</v>
      </c>
      <c r="AU148" s="19" t="s">
        <v>84</v>
      </c>
    </row>
    <row r="149" s="2" customFormat="1" ht="16.5" customHeight="1">
      <c r="A149" s="40"/>
      <c r="B149" s="41"/>
      <c r="C149" s="258" t="s">
        <v>313</v>
      </c>
      <c r="D149" s="258" t="s">
        <v>272</v>
      </c>
      <c r="E149" s="259" t="s">
        <v>1714</v>
      </c>
      <c r="F149" s="260" t="s">
        <v>1715</v>
      </c>
      <c r="G149" s="261" t="s">
        <v>189</v>
      </c>
      <c r="H149" s="262">
        <v>1</v>
      </c>
      <c r="I149" s="263"/>
      <c r="J149" s="264">
        <f>ROUND(I149*H149,2)</f>
        <v>0</v>
      </c>
      <c r="K149" s="260" t="s">
        <v>155</v>
      </c>
      <c r="L149" s="265"/>
      <c r="M149" s="266" t="s">
        <v>19</v>
      </c>
      <c r="N149" s="267" t="s">
        <v>45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204</v>
      </c>
      <c r="AT149" s="217" t="s">
        <v>272</v>
      </c>
      <c r="AU149" s="217" t="s">
        <v>84</v>
      </c>
      <c r="AY149" s="19" t="s">
        <v>148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82</v>
      </c>
      <c r="BK149" s="218">
        <f>ROUND(I149*H149,2)</f>
        <v>0</v>
      </c>
      <c r="BL149" s="19" t="s">
        <v>156</v>
      </c>
      <c r="BM149" s="217" t="s">
        <v>484</v>
      </c>
    </row>
    <row r="150" s="2" customFormat="1">
      <c r="A150" s="40"/>
      <c r="B150" s="41"/>
      <c r="C150" s="42"/>
      <c r="D150" s="219" t="s">
        <v>158</v>
      </c>
      <c r="E150" s="42"/>
      <c r="F150" s="220" t="s">
        <v>1715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158</v>
      </c>
      <c r="AU150" s="19" t="s">
        <v>84</v>
      </c>
    </row>
    <row r="151" s="2" customFormat="1" ht="16.5" customHeight="1">
      <c r="A151" s="40"/>
      <c r="B151" s="41"/>
      <c r="C151" s="206" t="s">
        <v>319</v>
      </c>
      <c r="D151" s="206" t="s">
        <v>151</v>
      </c>
      <c r="E151" s="207" t="s">
        <v>1716</v>
      </c>
      <c r="F151" s="208" t="s">
        <v>1717</v>
      </c>
      <c r="G151" s="209" t="s">
        <v>189</v>
      </c>
      <c r="H151" s="210">
        <v>2</v>
      </c>
      <c r="I151" s="211"/>
      <c r="J151" s="212">
        <f>ROUND(I151*H151,2)</f>
        <v>0</v>
      </c>
      <c r="K151" s="208" t="s">
        <v>155</v>
      </c>
      <c r="L151" s="46"/>
      <c r="M151" s="213" t="s">
        <v>19</v>
      </c>
      <c r="N151" s="214" t="s">
        <v>45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156</v>
      </c>
      <c r="AT151" s="217" t="s">
        <v>151</v>
      </c>
      <c r="AU151" s="217" t="s">
        <v>84</v>
      </c>
      <c r="AY151" s="19" t="s">
        <v>148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82</v>
      </c>
      <c r="BK151" s="218">
        <f>ROUND(I151*H151,2)</f>
        <v>0</v>
      </c>
      <c r="BL151" s="19" t="s">
        <v>156</v>
      </c>
      <c r="BM151" s="217" t="s">
        <v>496</v>
      </c>
    </row>
    <row r="152" s="2" customFormat="1">
      <c r="A152" s="40"/>
      <c r="B152" s="41"/>
      <c r="C152" s="42"/>
      <c r="D152" s="219" t="s">
        <v>158</v>
      </c>
      <c r="E152" s="42"/>
      <c r="F152" s="220" t="s">
        <v>1717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158</v>
      </c>
      <c r="AU152" s="19" t="s">
        <v>84</v>
      </c>
    </row>
    <row r="153" s="2" customFormat="1">
      <c r="A153" s="40"/>
      <c r="B153" s="41"/>
      <c r="C153" s="42"/>
      <c r="D153" s="224" t="s">
        <v>160</v>
      </c>
      <c r="E153" s="42"/>
      <c r="F153" s="225" t="s">
        <v>1718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160</v>
      </c>
      <c r="AU153" s="19" t="s">
        <v>84</v>
      </c>
    </row>
    <row r="154" s="2" customFormat="1" ht="24.15" customHeight="1">
      <c r="A154" s="40"/>
      <c r="B154" s="41"/>
      <c r="C154" s="258" t="s">
        <v>323</v>
      </c>
      <c r="D154" s="258" t="s">
        <v>272</v>
      </c>
      <c r="E154" s="259" t="s">
        <v>1719</v>
      </c>
      <c r="F154" s="260" t="s">
        <v>1720</v>
      </c>
      <c r="G154" s="261" t="s">
        <v>189</v>
      </c>
      <c r="H154" s="262">
        <v>2</v>
      </c>
      <c r="I154" s="263"/>
      <c r="J154" s="264">
        <f>ROUND(I154*H154,2)</f>
        <v>0</v>
      </c>
      <c r="K154" s="260" t="s">
        <v>155</v>
      </c>
      <c r="L154" s="265"/>
      <c r="M154" s="266" t="s">
        <v>19</v>
      </c>
      <c r="N154" s="267" t="s">
        <v>45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204</v>
      </c>
      <c r="AT154" s="217" t="s">
        <v>272</v>
      </c>
      <c r="AU154" s="217" t="s">
        <v>84</v>
      </c>
      <c r="AY154" s="19" t="s">
        <v>148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82</v>
      </c>
      <c r="BK154" s="218">
        <f>ROUND(I154*H154,2)</f>
        <v>0</v>
      </c>
      <c r="BL154" s="19" t="s">
        <v>156</v>
      </c>
      <c r="BM154" s="217" t="s">
        <v>506</v>
      </c>
    </row>
    <row r="155" s="2" customFormat="1">
      <c r="A155" s="40"/>
      <c r="B155" s="41"/>
      <c r="C155" s="42"/>
      <c r="D155" s="219" t="s">
        <v>158</v>
      </c>
      <c r="E155" s="42"/>
      <c r="F155" s="220" t="s">
        <v>1720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158</v>
      </c>
      <c r="AU155" s="19" t="s">
        <v>84</v>
      </c>
    </row>
    <row r="156" s="2" customFormat="1" ht="16.5" customHeight="1">
      <c r="A156" s="40"/>
      <c r="B156" s="41"/>
      <c r="C156" s="206" t="s">
        <v>332</v>
      </c>
      <c r="D156" s="206" t="s">
        <v>151</v>
      </c>
      <c r="E156" s="207" t="s">
        <v>1721</v>
      </c>
      <c r="F156" s="208" t="s">
        <v>1722</v>
      </c>
      <c r="G156" s="209" t="s">
        <v>189</v>
      </c>
      <c r="H156" s="210">
        <v>2</v>
      </c>
      <c r="I156" s="211"/>
      <c r="J156" s="212">
        <f>ROUND(I156*H156,2)</f>
        <v>0</v>
      </c>
      <c r="K156" s="208" t="s">
        <v>155</v>
      </c>
      <c r="L156" s="46"/>
      <c r="M156" s="213" t="s">
        <v>19</v>
      </c>
      <c r="N156" s="214" t="s">
        <v>45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156</v>
      </c>
      <c r="AT156" s="217" t="s">
        <v>151</v>
      </c>
      <c r="AU156" s="217" t="s">
        <v>84</v>
      </c>
      <c r="AY156" s="19" t="s">
        <v>148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82</v>
      </c>
      <c r="BK156" s="218">
        <f>ROUND(I156*H156,2)</f>
        <v>0</v>
      </c>
      <c r="BL156" s="19" t="s">
        <v>156</v>
      </c>
      <c r="BM156" s="217" t="s">
        <v>516</v>
      </c>
    </row>
    <row r="157" s="2" customFormat="1">
      <c r="A157" s="40"/>
      <c r="B157" s="41"/>
      <c r="C157" s="42"/>
      <c r="D157" s="219" t="s">
        <v>158</v>
      </c>
      <c r="E157" s="42"/>
      <c r="F157" s="220" t="s">
        <v>1722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158</v>
      </c>
      <c r="AU157" s="19" t="s">
        <v>84</v>
      </c>
    </row>
    <row r="158" s="2" customFormat="1">
      <c r="A158" s="40"/>
      <c r="B158" s="41"/>
      <c r="C158" s="42"/>
      <c r="D158" s="224" t="s">
        <v>160</v>
      </c>
      <c r="E158" s="42"/>
      <c r="F158" s="225" t="s">
        <v>1723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160</v>
      </c>
      <c r="AU158" s="19" t="s">
        <v>84</v>
      </c>
    </row>
    <row r="159" s="2" customFormat="1" ht="16.5" customHeight="1">
      <c r="A159" s="40"/>
      <c r="B159" s="41"/>
      <c r="C159" s="258" t="s">
        <v>339</v>
      </c>
      <c r="D159" s="258" t="s">
        <v>272</v>
      </c>
      <c r="E159" s="259" t="s">
        <v>1724</v>
      </c>
      <c r="F159" s="260" t="s">
        <v>1725</v>
      </c>
      <c r="G159" s="261" t="s">
        <v>189</v>
      </c>
      <c r="H159" s="262">
        <v>2</v>
      </c>
      <c r="I159" s="263"/>
      <c r="J159" s="264">
        <f>ROUND(I159*H159,2)</f>
        <v>0</v>
      </c>
      <c r="K159" s="260" t="s">
        <v>155</v>
      </c>
      <c r="L159" s="265"/>
      <c r="M159" s="266" t="s">
        <v>19</v>
      </c>
      <c r="N159" s="267" t="s">
        <v>45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204</v>
      </c>
      <c r="AT159" s="217" t="s">
        <v>272</v>
      </c>
      <c r="AU159" s="217" t="s">
        <v>84</v>
      </c>
      <c r="AY159" s="19" t="s">
        <v>148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82</v>
      </c>
      <c r="BK159" s="218">
        <f>ROUND(I159*H159,2)</f>
        <v>0</v>
      </c>
      <c r="BL159" s="19" t="s">
        <v>156</v>
      </c>
      <c r="BM159" s="217" t="s">
        <v>526</v>
      </c>
    </row>
    <row r="160" s="2" customFormat="1">
      <c r="A160" s="40"/>
      <c r="B160" s="41"/>
      <c r="C160" s="42"/>
      <c r="D160" s="219" t="s">
        <v>158</v>
      </c>
      <c r="E160" s="42"/>
      <c r="F160" s="220" t="s">
        <v>1725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158</v>
      </c>
      <c r="AU160" s="19" t="s">
        <v>84</v>
      </c>
    </row>
    <row r="161" s="2" customFormat="1" ht="16.5" customHeight="1">
      <c r="A161" s="40"/>
      <c r="B161" s="41"/>
      <c r="C161" s="206" t="s">
        <v>346</v>
      </c>
      <c r="D161" s="206" t="s">
        <v>151</v>
      </c>
      <c r="E161" s="207" t="s">
        <v>1726</v>
      </c>
      <c r="F161" s="208" t="s">
        <v>1727</v>
      </c>
      <c r="G161" s="209" t="s">
        <v>189</v>
      </c>
      <c r="H161" s="210">
        <v>2</v>
      </c>
      <c r="I161" s="211"/>
      <c r="J161" s="212">
        <f>ROUND(I161*H161,2)</f>
        <v>0</v>
      </c>
      <c r="K161" s="208" t="s">
        <v>155</v>
      </c>
      <c r="L161" s="46"/>
      <c r="M161" s="213" t="s">
        <v>19</v>
      </c>
      <c r="N161" s="214" t="s">
        <v>45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156</v>
      </c>
      <c r="AT161" s="217" t="s">
        <v>151</v>
      </c>
      <c r="AU161" s="217" t="s">
        <v>84</v>
      </c>
      <c r="AY161" s="19" t="s">
        <v>148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82</v>
      </c>
      <c r="BK161" s="218">
        <f>ROUND(I161*H161,2)</f>
        <v>0</v>
      </c>
      <c r="BL161" s="19" t="s">
        <v>156</v>
      </c>
      <c r="BM161" s="217" t="s">
        <v>536</v>
      </c>
    </row>
    <row r="162" s="2" customFormat="1">
      <c r="A162" s="40"/>
      <c r="B162" s="41"/>
      <c r="C162" s="42"/>
      <c r="D162" s="219" t="s">
        <v>158</v>
      </c>
      <c r="E162" s="42"/>
      <c r="F162" s="220" t="s">
        <v>1727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158</v>
      </c>
      <c r="AU162" s="19" t="s">
        <v>84</v>
      </c>
    </row>
    <row r="163" s="2" customFormat="1">
      <c r="A163" s="40"/>
      <c r="B163" s="41"/>
      <c r="C163" s="42"/>
      <c r="D163" s="224" t="s">
        <v>160</v>
      </c>
      <c r="E163" s="42"/>
      <c r="F163" s="225" t="s">
        <v>1728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160</v>
      </c>
      <c r="AU163" s="19" t="s">
        <v>84</v>
      </c>
    </row>
    <row r="164" s="2" customFormat="1" ht="16.5" customHeight="1">
      <c r="A164" s="40"/>
      <c r="B164" s="41"/>
      <c r="C164" s="258" t="s">
        <v>353</v>
      </c>
      <c r="D164" s="258" t="s">
        <v>272</v>
      </c>
      <c r="E164" s="259" t="s">
        <v>1729</v>
      </c>
      <c r="F164" s="260" t="s">
        <v>1730</v>
      </c>
      <c r="G164" s="261" t="s">
        <v>189</v>
      </c>
      <c r="H164" s="262">
        <v>2</v>
      </c>
      <c r="I164" s="263"/>
      <c r="J164" s="264">
        <f>ROUND(I164*H164,2)</f>
        <v>0</v>
      </c>
      <c r="K164" s="260" t="s">
        <v>155</v>
      </c>
      <c r="L164" s="265"/>
      <c r="M164" s="266" t="s">
        <v>19</v>
      </c>
      <c r="N164" s="267" t="s">
        <v>45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204</v>
      </c>
      <c r="AT164" s="217" t="s">
        <v>272</v>
      </c>
      <c r="AU164" s="217" t="s">
        <v>84</v>
      </c>
      <c r="AY164" s="19" t="s">
        <v>148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82</v>
      </c>
      <c r="BK164" s="218">
        <f>ROUND(I164*H164,2)</f>
        <v>0</v>
      </c>
      <c r="BL164" s="19" t="s">
        <v>156</v>
      </c>
      <c r="BM164" s="217" t="s">
        <v>544</v>
      </c>
    </row>
    <row r="165" s="2" customFormat="1">
      <c r="A165" s="40"/>
      <c r="B165" s="41"/>
      <c r="C165" s="42"/>
      <c r="D165" s="219" t="s">
        <v>158</v>
      </c>
      <c r="E165" s="42"/>
      <c r="F165" s="220" t="s">
        <v>1730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158</v>
      </c>
      <c r="AU165" s="19" t="s">
        <v>84</v>
      </c>
    </row>
    <row r="166" s="2" customFormat="1" ht="16.5" customHeight="1">
      <c r="A166" s="40"/>
      <c r="B166" s="41"/>
      <c r="C166" s="206" t="s">
        <v>361</v>
      </c>
      <c r="D166" s="206" t="s">
        <v>151</v>
      </c>
      <c r="E166" s="207" t="s">
        <v>1731</v>
      </c>
      <c r="F166" s="208" t="s">
        <v>1732</v>
      </c>
      <c r="G166" s="209" t="s">
        <v>189</v>
      </c>
      <c r="H166" s="210">
        <v>2</v>
      </c>
      <c r="I166" s="211"/>
      <c r="J166" s="212">
        <f>ROUND(I166*H166,2)</f>
        <v>0</v>
      </c>
      <c r="K166" s="208" t="s">
        <v>155</v>
      </c>
      <c r="L166" s="46"/>
      <c r="M166" s="213" t="s">
        <v>19</v>
      </c>
      <c r="N166" s="214" t="s">
        <v>45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156</v>
      </c>
      <c r="AT166" s="217" t="s">
        <v>151</v>
      </c>
      <c r="AU166" s="217" t="s">
        <v>84</v>
      </c>
      <c r="AY166" s="19" t="s">
        <v>148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82</v>
      </c>
      <c r="BK166" s="218">
        <f>ROUND(I166*H166,2)</f>
        <v>0</v>
      </c>
      <c r="BL166" s="19" t="s">
        <v>156</v>
      </c>
      <c r="BM166" s="217" t="s">
        <v>554</v>
      </c>
    </row>
    <row r="167" s="2" customFormat="1">
      <c r="A167" s="40"/>
      <c r="B167" s="41"/>
      <c r="C167" s="42"/>
      <c r="D167" s="219" t="s">
        <v>158</v>
      </c>
      <c r="E167" s="42"/>
      <c r="F167" s="220" t="s">
        <v>1732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158</v>
      </c>
      <c r="AU167" s="19" t="s">
        <v>84</v>
      </c>
    </row>
    <row r="168" s="2" customFormat="1">
      <c r="A168" s="40"/>
      <c r="B168" s="41"/>
      <c r="C168" s="42"/>
      <c r="D168" s="224" t="s">
        <v>160</v>
      </c>
      <c r="E168" s="42"/>
      <c r="F168" s="225" t="s">
        <v>1733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160</v>
      </c>
      <c r="AU168" s="19" t="s">
        <v>84</v>
      </c>
    </row>
    <row r="169" s="2" customFormat="1" ht="16.5" customHeight="1">
      <c r="A169" s="40"/>
      <c r="B169" s="41"/>
      <c r="C169" s="258" t="s">
        <v>371</v>
      </c>
      <c r="D169" s="258" t="s">
        <v>272</v>
      </c>
      <c r="E169" s="259" t="s">
        <v>1734</v>
      </c>
      <c r="F169" s="260" t="s">
        <v>1735</v>
      </c>
      <c r="G169" s="261" t="s">
        <v>189</v>
      </c>
      <c r="H169" s="262">
        <v>2</v>
      </c>
      <c r="I169" s="263"/>
      <c r="J169" s="264">
        <f>ROUND(I169*H169,2)</f>
        <v>0</v>
      </c>
      <c r="K169" s="260" t="s">
        <v>155</v>
      </c>
      <c r="L169" s="265"/>
      <c r="M169" s="266" t="s">
        <v>19</v>
      </c>
      <c r="N169" s="267" t="s">
        <v>45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204</v>
      </c>
      <c r="AT169" s="217" t="s">
        <v>272</v>
      </c>
      <c r="AU169" s="217" t="s">
        <v>84</v>
      </c>
      <c r="AY169" s="19" t="s">
        <v>148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82</v>
      </c>
      <c r="BK169" s="218">
        <f>ROUND(I169*H169,2)</f>
        <v>0</v>
      </c>
      <c r="BL169" s="19" t="s">
        <v>156</v>
      </c>
      <c r="BM169" s="217" t="s">
        <v>562</v>
      </c>
    </row>
    <row r="170" s="2" customFormat="1">
      <c r="A170" s="40"/>
      <c r="B170" s="41"/>
      <c r="C170" s="42"/>
      <c r="D170" s="219" t="s">
        <v>158</v>
      </c>
      <c r="E170" s="42"/>
      <c r="F170" s="220" t="s">
        <v>1735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158</v>
      </c>
      <c r="AU170" s="19" t="s">
        <v>84</v>
      </c>
    </row>
    <row r="171" s="2" customFormat="1" ht="21.75" customHeight="1">
      <c r="A171" s="40"/>
      <c r="B171" s="41"/>
      <c r="C171" s="206" t="s">
        <v>377</v>
      </c>
      <c r="D171" s="206" t="s">
        <v>151</v>
      </c>
      <c r="E171" s="207" t="s">
        <v>1736</v>
      </c>
      <c r="F171" s="208" t="s">
        <v>1737</v>
      </c>
      <c r="G171" s="209" t="s">
        <v>189</v>
      </c>
      <c r="H171" s="210">
        <v>1</v>
      </c>
      <c r="I171" s="211"/>
      <c r="J171" s="212">
        <f>ROUND(I171*H171,2)</f>
        <v>0</v>
      </c>
      <c r="K171" s="208" t="s">
        <v>155</v>
      </c>
      <c r="L171" s="46"/>
      <c r="M171" s="213" t="s">
        <v>19</v>
      </c>
      <c r="N171" s="214" t="s">
        <v>45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156</v>
      </c>
      <c r="AT171" s="217" t="s">
        <v>151</v>
      </c>
      <c r="AU171" s="217" t="s">
        <v>84</v>
      </c>
      <c r="AY171" s="19" t="s">
        <v>148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82</v>
      </c>
      <c r="BK171" s="218">
        <f>ROUND(I171*H171,2)</f>
        <v>0</v>
      </c>
      <c r="BL171" s="19" t="s">
        <v>156</v>
      </c>
      <c r="BM171" s="217" t="s">
        <v>572</v>
      </c>
    </row>
    <row r="172" s="2" customFormat="1">
      <c r="A172" s="40"/>
      <c r="B172" s="41"/>
      <c r="C172" s="42"/>
      <c r="D172" s="219" t="s">
        <v>158</v>
      </c>
      <c r="E172" s="42"/>
      <c r="F172" s="220" t="s">
        <v>1737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158</v>
      </c>
      <c r="AU172" s="19" t="s">
        <v>84</v>
      </c>
    </row>
    <row r="173" s="2" customFormat="1">
      <c r="A173" s="40"/>
      <c r="B173" s="41"/>
      <c r="C173" s="42"/>
      <c r="D173" s="224" t="s">
        <v>160</v>
      </c>
      <c r="E173" s="42"/>
      <c r="F173" s="225" t="s">
        <v>1738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160</v>
      </c>
      <c r="AU173" s="19" t="s">
        <v>84</v>
      </c>
    </row>
    <row r="174" s="2" customFormat="1" ht="16.5" customHeight="1">
      <c r="A174" s="40"/>
      <c r="B174" s="41"/>
      <c r="C174" s="258" t="s">
        <v>383</v>
      </c>
      <c r="D174" s="258" t="s">
        <v>272</v>
      </c>
      <c r="E174" s="259" t="s">
        <v>1739</v>
      </c>
      <c r="F174" s="260" t="s">
        <v>1740</v>
      </c>
      <c r="G174" s="261" t="s">
        <v>189</v>
      </c>
      <c r="H174" s="262">
        <v>1</v>
      </c>
      <c r="I174" s="263"/>
      <c r="J174" s="264">
        <f>ROUND(I174*H174,2)</f>
        <v>0</v>
      </c>
      <c r="K174" s="260" t="s">
        <v>155</v>
      </c>
      <c r="L174" s="265"/>
      <c r="M174" s="266" t="s">
        <v>19</v>
      </c>
      <c r="N174" s="267" t="s">
        <v>45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204</v>
      </c>
      <c r="AT174" s="217" t="s">
        <v>272</v>
      </c>
      <c r="AU174" s="217" t="s">
        <v>84</v>
      </c>
      <c r="AY174" s="19" t="s">
        <v>148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82</v>
      </c>
      <c r="BK174" s="218">
        <f>ROUND(I174*H174,2)</f>
        <v>0</v>
      </c>
      <c r="BL174" s="19" t="s">
        <v>156</v>
      </c>
      <c r="BM174" s="217" t="s">
        <v>585</v>
      </c>
    </row>
    <row r="175" s="2" customFormat="1">
      <c r="A175" s="40"/>
      <c r="B175" s="41"/>
      <c r="C175" s="42"/>
      <c r="D175" s="219" t="s">
        <v>158</v>
      </c>
      <c r="E175" s="42"/>
      <c r="F175" s="220" t="s">
        <v>1740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158</v>
      </c>
      <c r="AU175" s="19" t="s">
        <v>84</v>
      </c>
    </row>
    <row r="176" s="2" customFormat="1" ht="16.5" customHeight="1">
      <c r="A176" s="40"/>
      <c r="B176" s="41"/>
      <c r="C176" s="206" t="s">
        <v>390</v>
      </c>
      <c r="D176" s="206" t="s">
        <v>151</v>
      </c>
      <c r="E176" s="207" t="s">
        <v>1741</v>
      </c>
      <c r="F176" s="208" t="s">
        <v>1742</v>
      </c>
      <c r="G176" s="209" t="s">
        <v>189</v>
      </c>
      <c r="H176" s="210">
        <v>2</v>
      </c>
      <c r="I176" s="211"/>
      <c r="J176" s="212">
        <f>ROUND(I176*H176,2)</f>
        <v>0</v>
      </c>
      <c r="K176" s="208" t="s">
        <v>155</v>
      </c>
      <c r="L176" s="46"/>
      <c r="M176" s="213" t="s">
        <v>19</v>
      </c>
      <c r="N176" s="214" t="s">
        <v>45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156</v>
      </c>
      <c r="AT176" s="217" t="s">
        <v>151</v>
      </c>
      <c r="AU176" s="217" t="s">
        <v>84</v>
      </c>
      <c r="AY176" s="19" t="s">
        <v>148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82</v>
      </c>
      <c r="BK176" s="218">
        <f>ROUND(I176*H176,2)</f>
        <v>0</v>
      </c>
      <c r="BL176" s="19" t="s">
        <v>156</v>
      </c>
      <c r="BM176" s="217" t="s">
        <v>594</v>
      </c>
    </row>
    <row r="177" s="2" customFormat="1">
      <c r="A177" s="40"/>
      <c r="B177" s="41"/>
      <c r="C177" s="42"/>
      <c r="D177" s="219" t="s">
        <v>158</v>
      </c>
      <c r="E177" s="42"/>
      <c r="F177" s="220" t="s">
        <v>1742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158</v>
      </c>
      <c r="AU177" s="19" t="s">
        <v>84</v>
      </c>
    </row>
    <row r="178" s="2" customFormat="1">
      <c r="A178" s="40"/>
      <c r="B178" s="41"/>
      <c r="C178" s="42"/>
      <c r="D178" s="224" t="s">
        <v>160</v>
      </c>
      <c r="E178" s="42"/>
      <c r="F178" s="225" t="s">
        <v>1743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160</v>
      </c>
      <c r="AU178" s="19" t="s">
        <v>84</v>
      </c>
    </row>
    <row r="179" s="2" customFormat="1" ht="16.5" customHeight="1">
      <c r="A179" s="40"/>
      <c r="B179" s="41"/>
      <c r="C179" s="206" t="s">
        <v>398</v>
      </c>
      <c r="D179" s="206" t="s">
        <v>151</v>
      </c>
      <c r="E179" s="207" t="s">
        <v>1668</v>
      </c>
      <c r="F179" s="208" t="s">
        <v>1669</v>
      </c>
      <c r="G179" s="209" t="s">
        <v>189</v>
      </c>
      <c r="H179" s="210">
        <v>1</v>
      </c>
      <c r="I179" s="211"/>
      <c r="J179" s="212">
        <f>ROUND(I179*H179,2)</f>
        <v>0</v>
      </c>
      <c r="K179" s="208" t="s">
        <v>155</v>
      </c>
      <c r="L179" s="46"/>
      <c r="M179" s="213" t="s">
        <v>19</v>
      </c>
      <c r="N179" s="214" t="s">
        <v>45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156</v>
      </c>
      <c r="AT179" s="217" t="s">
        <v>151</v>
      </c>
      <c r="AU179" s="217" t="s">
        <v>84</v>
      </c>
      <c r="AY179" s="19" t="s">
        <v>148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82</v>
      </c>
      <c r="BK179" s="218">
        <f>ROUND(I179*H179,2)</f>
        <v>0</v>
      </c>
      <c r="BL179" s="19" t="s">
        <v>156</v>
      </c>
      <c r="BM179" s="217" t="s">
        <v>602</v>
      </c>
    </row>
    <row r="180" s="2" customFormat="1">
      <c r="A180" s="40"/>
      <c r="B180" s="41"/>
      <c r="C180" s="42"/>
      <c r="D180" s="219" t="s">
        <v>158</v>
      </c>
      <c r="E180" s="42"/>
      <c r="F180" s="220" t="s">
        <v>1669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158</v>
      </c>
      <c r="AU180" s="19" t="s">
        <v>84</v>
      </c>
    </row>
    <row r="181" s="2" customFormat="1">
      <c r="A181" s="40"/>
      <c r="B181" s="41"/>
      <c r="C181" s="42"/>
      <c r="D181" s="224" t="s">
        <v>160</v>
      </c>
      <c r="E181" s="42"/>
      <c r="F181" s="225" t="s">
        <v>1670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160</v>
      </c>
      <c r="AU181" s="19" t="s">
        <v>84</v>
      </c>
    </row>
    <row r="182" s="2" customFormat="1" ht="16.5" customHeight="1">
      <c r="A182" s="40"/>
      <c r="B182" s="41"/>
      <c r="C182" s="258" t="s">
        <v>408</v>
      </c>
      <c r="D182" s="258" t="s">
        <v>272</v>
      </c>
      <c r="E182" s="259" t="s">
        <v>1744</v>
      </c>
      <c r="F182" s="260" t="s">
        <v>1745</v>
      </c>
      <c r="G182" s="261" t="s">
        <v>189</v>
      </c>
      <c r="H182" s="262">
        <v>1</v>
      </c>
      <c r="I182" s="263"/>
      <c r="J182" s="264">
        <f>ROUND(I182*H182,2)</f>
        <v>0</v>
      </c>
      <c r="K182" s="260" t="s">
        <v>155</v>
      </c>
      <c r="L182" s="265"/>
      <c r="M182" s="266" t="s">
        <v>19</v>
      </c>
      <c r="N182" s="267" t="s">
        <v>45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204</v>
      </c>
      <c r="AT182" s="217" t="s">
        <v>272</v>
      </c>
      <c r="AU182" s="217" t="s">
        <v>84</v>
      </c>
      <c r="AY182" s="19" t="s">
        <v>148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82</v>
      </c>
      <c r="BK182" s="218">
        <f>ROUND(I182*H182,2)</f>
        <v>0</v>
      </c>
      <c r="BL182" s="19" t="s">
        <v>156</v>
      </c>
      <c r="BM182" s="217" t="s">
        <v>614</v>
      </c>
    </row>
    <row r="183" s="2" customFormat="1">
      <c r="A183" s="40"/>
      <c r="B183" s="41"/>
      <c r="C183" s="42"/>
      <c r="D183" s="219" t="s">
        <v>158</v>
      </c>
      <c r="E183" s="42"/>
      <c r="F183" s="220" t="s">
        <v>1745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158</v>
      </c>
      <c r="AU183" s="19" t="s">
        <v>84</v>
      </c>
    </row>
    <row r="184" s="12" customFormat="1" ht="22.8" customHeight="1">
      <c r="A184" s="12"/>
      <c r="B184" s="190"/>
      <c r="C184" s="191"/>
      <c r="D184" s="192" t="s">
        <v>73</v>
      </c>
      <c r="E184" s="204" t="s">
        <v>1746</v>
      </c>
      <c r="F184" s="204" t="s">
        <v>1747</v>
      </c>
      <c r="G184" s="191"/>
      <c r="H184" s="191"/>
      <c r="I184" s="194"/>
      <c r="J184" s="205">
        <f>BK184</f>
        <v>0</v>
      </c>
      <c r="K184" s="191"/>
      <c r="L184" s="196"/>
      <c r="M184" s="197"/>
      <c r="N184" s="198"/>
      <c r="O184" s="198"/>
      <c r="P184" s="199">
        <f>SUM(P185:P237)</f>
        <v>0</v>
      </c>
      <c r="Q184" s="198"/>
      <c r="R184" s="199">
        <f>SUM(R185:R237)</f>
        <v>0</v>
      </c>
      <c r="S184" s="198"/>
      <c r="T184" s="200">
        <f>SUM(T185:T237)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1" t="s">
        <v>82</v>
      </c>
      <c r="AT184" s="202" t="s">
        <v>73</v>
      </c>
      <c r="AU184" s="202" t="s">
        <v>82</v>
      </c>
      <c r="AY184" s="201" t="s">
        <v>148</v>
      </c>
      <c r="BK184" s="203">
        <f>SUM(BK185:BK237)</f>
        <v>0</v>
      </c>
    </row>
    <row r="185" s="2" customFormat="1" ht="16.5" customHeight="1">
      <c r="A185" s="40"/>
      <c r="B185" s="41"/>
      <c r="C185" s="206" t="s">
        <v>415</v>
      </c>
      <c r="D185" s="206" t="s">
        <v>151</v>
      </c>
      <c r="E185" s="207" t="s">
        <v>1748</v>
      </c>
      <c r="F185" s="208" t="s">
        <v>1749</v>
      </c>
      <c r="G185" s="209" t="s">
        <v>189</v>
      </c>
      <c r="H185" s="210">
        <v>2</v>
      </c>
      <c r="I185" s="211"/>
      <c r="J185" s="212">
        <f>ROUND(I185*H185,2)</f>
        <v>0</v>
      </c>
      <c r="K185" s="208" t="s">
        <v>155</v>
      </c>
      <c r="L185" s="46"/>
      <c r="M185" s="213" t="s">
        <v>19</v>
      </c>
      <c r="N185" s="214" t="s">
        <v>45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156</v>
      </c>
      <c r="AT185" s="217" t="s">
        <v>151</v>
      </c>
      <c r="AU185" s="217" t="s">
        <v>84</v>
      </c>
      <c r="AY185" s="19" t="s">
        <v>148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82</v>
      </c>
      <c r="BK185" s="218">
        <f>ROUND(I185*H185,2)</f>
        <v>0</v>
      </c>
      <c r="BL185" s="19" t="s">
        <v>156</v>
      </c>
      <c r="BM185" s="217" t="s">
        <v>627</v>
      </c>
    </row>
    <row r="186" s="2" customFormat="1">
      <c r="A186" s="40"/>
      <c r="B186" s="41"/>
      <c r="C186" s="42"/>
      <c r="D186" s="219" t="s">
        <v>158</v>
      </c>
      <c r="E186" s="42"/>
      <c r="F186" s="220" t="s">
        <v>1749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158</v>
      </c>
      <c r="AU186" s="19" t="s">
        <v>84</v>
      </c>
    </row>
    <row r="187" s="2" customFormat="1">
      <c r="A187" s="40"/>
      <c r="B187" s="41"/>
      <c r="C187" s="42"/>
      <c r="D187" s="224" t="s">
        <v>160</v>
      </c>
      <c r="E187" s="42"/>
      <c r="F187" s="225" t="s">
        <v>1750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160</v>
      </c>
      <c r="AU187" s="19" t="s">
        <v>84</v>
      </c>
    </row>
    <row r="188" s="2" customFormat="1" ht="16.5" customHeight="1">
      <c r="A188" s="40"/>
      <c r="B188" s="41"/>
      <c r="C188" s="258" t="s">
        <v>420</v>
      </c>
      <c r="D188" s="258" t="s">
        <v>272</v>
      </c>
      <c r="E188" s="259" t="s">
        <v>1751</v>
      </c>
      <c r="F188" s="260" t="s">
        <v>1752</v>
      </c>
      <c r="G188" s="261" t="s">
        <v>189</v>
      </c>
      <c r="H188" s="262">
        <v>2</v>
      </c>
      <c r="I188" s="263"/>
      <c r="J188" s="264">
        <f>ROUND(I188*H188,2)</f>
        <v>0</v>
      </c>
      <c r="K188" s="260" t="s">
        <v>1678</v>
      </c>
      <c r="L188" s="265"/>
      <c r="M188" s="266" t="s">
        <v>19</v>
      </c>
      <c r="N188" s="267" t="s">
        <v>45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204</v>
      </c>
      <c r="AT188" s="217" t="s">
        <v>272</v>
      </c>
      <c r="AU188" s="217" t="s">
        <v>84</v>
      </c>
      <c r="AY188" s="19" t="s">
        <v>148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82</v>
      </c>
      <c r="BK188" s="218">
        <f>ROUND(I188*H188,2)</f>
        <v>0</v>
      </c>
      <c r="BL188" s="19" t="s">
        <v>156</v>
      </c>
      <c r="BM188" s="217" t="s">
        <v>641</v>
      </c>
    </row>
    <row r="189" s="2" customFormat="1">
      <c r="A189" s="40"/>
      <c r="B189" s="41"/>
      <c r="C189" s="42"/>
      <c r="D189" s="219" t="s">
        <v>158</v>
      </c>
      <c r="E189" s="42"/>
      <c r="F189" s="220" t="s">
        <v>1752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158</v>
      </c>
      <c r="AU189" s="19" t="s">
        <v>84</v>
      </c>
    </row>
    <row r="190" s="2" customFormat="1" ht="16.5" customHeight="1">
      <c r="A190" s="40"/>
      <c r="B190" s="41"/>
      <c r="C190" s="206" t="s">
        <v>426</v>
      </c>
      <c r="D190" s="206" t="s">
        <v>151</v>
      </c>
      <c r="E190" s="207" t="s">
        <v>1753</v>
      </c>
      <c r="F190" s="208" t="s">
        <v>1754</v>
      </c>
      <c r="G190" s="209" t="s">
        <v>189</v>
      </c>
      <c r="H190" s="210">
        <v>1</v>
      </c>
      <c r="I190" s="211"/>
      <c r="J190" s="212">
        <f>ROUND(I190*H190,2)</f>
        <v>0</v>
      </c>
      <c r="K190" s="208" t="s">
        <v>155</v>
      </c>
      <c r="L190" s="46"/>
      <c r="M190" s="213" t="s">
        <v>19</v>
      </c>
      <c r="N190" s="214" t="s">
        <v>45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156</v>
      </c>
      <c r="AT190" s="217" t="s">
        <v>151</v>
      </c>
      <c r="AU190" s="217" t="s">
        <v>84</v>
      </c>
      <c r="AY190" s="19" t="s">
        <v>148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82</v>
      </c>
      <c r="BK190" s="218">
        <f>ROUND(I190*H190,2)</f>
        <v>0</v>
      </c>
      <c r="BL190" s="19" t="s">
        <v>156</v>
      </c>
      <c r="BM190" s="217" t="s">
        <v>654</v>
      </c>
    </row>
    <row r="191" s="2" customFormat="1">
      <c r="A191" s="40"/>
      <c r="B191" s="41"/>
      <c r="C191" s="42"/>
      <c r="D191" s="219" t="s">
        <v>158</v>
      </c>
      <c r="E191" s="42"/>
      <c r="F191" s="220" t="s">
        <v>1754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158</v>
      </c>
      <c r="AU191" s="19" t="s">
        <v>84</v>
      </c>
    </row>
    <row r="192" s="2" customFormat="1">
      <c r="A192" s="40"/>
      <c r="B192" s="41"/>
      <c r="C192" s="42"/>
      <c r="D192" s="224" t="s">
        <v>160</v>
      </c>
      <c r="E192" s="42"/>
      <c r="F192" s="225" t="s">
        <v>1755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160</v>
      </c>
      <c r="AU192" s="19" t="s">
        <v>84</v>
      </c>
    </row>
    <row r="193" s="2" customFormat="1" ht="16.5" customHeight="1">
      <c r="A193" s="40"/>
      <c r="B193" s="41"/>
      <c r="C193" s="258" t="s">
        <v>431</v>
      </c>
      <c r="D193" s="258" t="s">
        <v>272</v>
      </c>
      <c r="E193" s="259" t="s">
        <v>1756</v>
      </c>
      <c r="F193" s="260" t="s">
        <v>1757</v>
      </c>
      <c r="G193" s="261" t="s">
        <v>189</v>
      </c>
      <c r="H193" s="262">
        <v>1</v>
      </c>
      <c r="I193" s="263"/>
      <c r="J193" s="264">
        <f>ROUND(I193*H193,2)</f>
        <v>0</v>
      </c>
      <c r="K193" s="260" t="s">
        <v>1678</v>
      </c>
      <c r="L193" s="265"/>
      <c r="M193" s="266" t="s">
        <v>19</v>
      </c>
      <c r="N193" s="267" t="s">
        <v>45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204</v>
      </c>
      <c r="AT193" s="217" t="s">
        <v>272</v>
      </c>
      <c r="AU193" s="217" t="s">
        <v>84</v>
      </c>
      <c r="AY193" s="19" t="s">
        <v>148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82</v>
      </c>
      <c r="BK193" s="218">
        <f>ROUND(I193*H193,2)</f>
        <v>0</v>
      </c>
      <c r="BL193" s="19" t="s">
        <v>156</v>
      </c>
      <c r="BM193" s="217" t="s">
        <v>669</v>
      </c>
    </row>
    <row r="194" s="2" customFormat="1">
      <c r="A194" s="40"/>
      <c r="B194" s="41"/>
      <c r="C194" s="42"/>
      <c r="D194" s="219" t="s">
        <v>158</v>
      </c>
      <c r="E194" s="42"/>
      <c r="F194" s="220" t="s">
        <v>1757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158</v>
      </c>
      <c r="AU194" s="19" t="s">
        <v>84</v>
      </c>
    </row>
    <row r="195" s="2" customFormat="1" ht="16.5" customHeight="1">
      <c r="A195" s="40"/>
      <c r="B195" s="41"/>
      <c r="C195" s="206" t="s">
        <v>440</v>
      </c>
      <c r="D195" s="206" t="s">
        <v>151</v>
      </c>
      <c r="E195" s="207" t="s">
        <v>1758</v>
      </c>
      <c r="F195" s="208" t="s">
        <v>1759</v>
      </c>
      <c r="G195" s="209" t="s">
        <v>189</v>
      </c>
      <c r="H195" s="210">
        <v>2</v>
      </c>
      <c r="I195" s="211"/>
      <c r="J195" s="212">
        <f>ROUND(I195*H195,2)</f>
        <v>0</v>
      </c>
      <c r="K195" s="208" t="s">
        <v>155</v>
      </c>
      <c r="L195" s="46"/>
      <c r="M195" s="213" t="s">
        <v>19</v>
      </c>
      <c r="N195" s="214" t="s">
        <v>45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156</v>
      </c>
      <c r="AT195" s="217" t="s">
        <v>151</v>
      </c>
      <c r="AU195" s="217" t="s">
        <v>84</v>
      </c>
      <c r="AY195" s="19" t="s">
        <v>148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82</v>
      </c>
      <c r="BK195" s="218">
        <f>ROUND(I195*H195,2)</f>
        <v>0</v>
      </c>
      <c r="BL195" s="19" t="s">
        <v>156</v>
      </c>
      <c r="BM195" s="217" t="s">
        <v>679</v>
      </c>
    </row>
    <row r="196" s="2" customFormat="1">
      <c r="A196" s="40"/>
      <c r="B196" s="41"/>
      <c r="C196" s="42"/>
      <c r="D196" s="219" t="s">
        <v>158</v>
      </c>
      <c r="E196" s="42"/>
      <c r="F196" s="220" t="s">
        <v>1759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158</v>
      </c>
      <c r="AU196" s="19" t="s">
        <v>84</v>
      </c>
    </row>
    <row r="197" s="2" customFormat="1">
      <c r="A197" s="40"/>
      <c r="B197" s="41"/>
      <c r="C197" s="42"/>
      <c r="D197" s="224" t="s">
        <v>160</v>
      </c>
      <c r="E197" s="42"/>
      <c r="F197" s="225" t="s">
        <v>1760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160</v>
      </c>
      <c r="AU197" s="19" t="s">
        <v>84</v>
      </c>
    </row>
    <row r="198" s="2" customFormat="1" ht="16.5" customHeight="1">
      <c r="A198" s="40"/>
      <c r="B198" s="41"/>
      <c r="C198" s="258" t="s">
        <v>447</v>
      </c>
      <c r="D198" s="258" t="s">
        <v>272</v>
      </c>
      <c r="E198" s="259" t="s">
        <v>1761</v>
      </c>
      <c r="F198" s="260" t="s">
        <v>1762</v>
      </c>
      <c r="G198" s="261" t="s">
        <v>189</v>
      </c>
      <c r="H198" s="262">
        <v>2</v>
      </c>
      <c r="I198" s="263"/>
      <c r="J198" s="264">
        <f>ROUND(I198*H198,2)</f>
        <v>0</v>
      </c>
      <c r="K198" s="260" t="s">
        <v>155</v>
      </c>
      <c r="L198" s="265"/>
      <c r="M198" s="266" t="s">
        <v>19</v>
      </c>
      <c r="N198" s="267" t="s">
        <v>45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204</v>
      </c>
      <c r="AT198" s="217" t="s">
        <v>272</v>
      </c>
      <c r="AU198" s="217" t="s">
        <v>84</v>
      </c>
      <c r="AY198" s="19" t="s">
        <v>148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82</v>
      </c>
      <c r="BK198" s="218">
        <f>ROUND(I198*H198,2)</f>
        <v>0</v>
      </c>
      <c r="BL198" s="19" t="s">
        <v>156</v>
      </c>
      <c r="BM198" s="217" t="s">
        <v>691</v>
      </c>
    </row>
    <row r="199" s="2" customFormat="1">
      <c r="A199" s="40"/>
      <c r="B199" s="41"/>
      <c r="C199" s="42"/>
      <c r="D199" s="219" t="s">
        <v>158</v>
      </c>
      <c r="E199" s="42"/>
      <c r="F199" s="220" t="s">
        <v>1762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158</v>
      </c>
      <c r="AU199" s="19" t="s">
        <v>84</v>
      </c>
    </row>
    <row r="200" s="2" customFormat="1" ht="24.15" customHeight="1">
      <c r="A200" s="40"/>
      <c r="B200" s="41"/>
      <c r="C200" s="258" t="s">
        <v>455</v>
      </c>
      <c r="D200" s="258" t="s">
        <v>272</v>
      </c>
      <c r="E200" s="259" t="s">
        <v>1763</v>
      </c>
      <c r="F200" s="260" t="s">
        <v>1764</v>
      </c>
      <c r="G200" s="261" t="s">
        <v>189</v>
      </c>
      <c r="H200" s="262">
        <v>2</v>
      </c>
      <c r="I200" s="263"/>
      <c r="J200" s="264">
        <f>ROUND(I200*H200,2)</f>
        <v>0</v>
      </c>
      <c r="K200" s="260" t="s">
        <v>1678</v>
      </c>
      <c r="L200" s="265"/>
      <c r="M200" s="266" t="s">
        <v>19</v>
      </c>
      <c r="N200" s="267" t="s">
        <v>45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204</v>
      </c>
      <c r="AT200" s="217" t="s">
        <v>272</v>
      </c>
      <c r="AU200" s="217" t="s">
        <v>84</v>
      </c>
      <c r="AY200" s="19" t="s">
        <v>148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82</v>
      </c>
      <c r="BK200" s="218">
        <f>ROUND(I200*H200,2)</f>
        <v>0</v>
      </c>
      <c r="BL200" s="19" t="s">
        <v>156</v>
      </c>
      <c r="BM200" s="217" t="s">
        <v>704</v>
      </c>
    </row>
    <row r="201" s="2" customFormat="1">
      <c r="A201" s="40"/>
      <c r="B201" s="41"/>
      <c r="C201" s="42"/>
      <c r="D201" s="219" t="s">
        <v>158</v>
      </c>
      <c r="E201" s="42"/>
      <c r="F201" s="220" t="s">
        <v>1764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158</v>
      </c>
      <c r="AU201" s="19" t="s">
        <v>84</v>
      </c>
    </row>
    <row r="202" s="2" customFormat="1" ht="24.15" customHeight="1">
      <c r="A202" s="40"/>
      <c r="B202" s="41"/>
      <c r="C202" s="258" t="s">
        <v>461</v>
      </c>
      <c r="D202" s="258" t="s">
        <v>272</v>
      </c>
      <c r="E202" s="259" t="s">
        <v>1765</v>
      </c>
      <c r="F202" s="260" t="s">
        <v>1766</v>
      </c>
      <c r="G202" s="261" t="s">
        <v>189</v>
      </c>
      <c r="H202" s="262">
        <v>2</v>
      </c>
      <c r="I202" s="263"/>
      <c r="J202" s="264">
        <f>ROUND(I202*H202,2)</f>
        <v>0</v>
      </c>
      <c r="K202" s="260" t="s">
        <v>1678</v>
      </c>
      <c r="L202" s="265"/>
      <c r="M202" s="266" t="s">
        <v>19</v>
      </c>
      <c r="N202" s="267" t="s">
        <v>45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204</v>
      </c>
      <c r="AT202" s="217" t="s">
        <v>272</v>
      </c>
      <c r="AU202" s="217" t="s">
        <v>84</v>
      </c>
      <c r="AY202" s="19" t="s">
        <v>148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82</v>
      </c>
      <c r="BK202" s="218">
        <f>ROUND(I202*H202,2)</f>
        <v>0</v>
      </c>
      <c r="BL202" s="19" t="s">
        <v>156</v>
      </c>
      <c r="BM202" s="217" t="s">
        <v>718</v>
      </c>
    </row>
    <row r="203" s="2" customFormat="1">
      <c r="A203" s="40"/>
      <c r="B203" s="41"/>
      <c r="C203" s="42"/>
      <c r="D203" s="219" t="s">
        <v>158</v>
      </c>
      <c r="E203" s="42"/>
      <c r="F203" s="220" t="s">
        <v>1766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158</v>
      </c>
      <c r="AU203" s="19" t="s">
        <v>84</v>
      </c>
    </row>
    <row r="204" s="2" customFormat="1" ht="24.15" customHeight="1">
      <c r="A204" s="40"/>
      <c r="B204" s="41"/>
      <c r="C204" s="258" t="s">
        <v>469</v>
      </c>
      <c r="D204" s="258" t="s">
        <v>272</v>
      </c>
      <c r="E204" s="259" t="s">
        <v>1767</v>
      </c>
      <c r="F204" s="260" t="s">
        <v>1768</v>
      </c>
      <c r="G204" s="261" t="s">
        <v>189</v>
      </c>
      <c r="H204" s="262">
        <v>2</v>
      </c>
      <c r="I204" s="263"/>
      <c r="J204" s="264">
        <f>ROUND(I204*H204,2)</f>
        <v>0</v>
      </c>
      <c r="K204" s="260" t="s">
        <v>1678</v>
      </c>
      <c r="L204" s="265"/>
      <c r="M204" s="266" t="s">
        <v>19</v>
      </c>
      <c r="N204" s="267" t="s">
        <v>45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204</v>
      </c>
      <c r="AT204" s="217" t="s">
        <v>272</v>
      </c>
      <c r="AU204" s="217" t="s">
        <v>84</v>
      </c>
      <c r="AY204" s="19" t="s">
        <v>148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82</v>
      </c>
      <c r="BK204" s="218">
        <f>ROUND(I204*H204,2)</f>
        <v>0</v>
      </c>
      <c r="BL204" s="19" t="s">
        <v>156</v>
      </c>
      <c r="BM204" s="217" t="s">
        <v>730</v>
      </c>
    </row>
    <row r="205" s="2" customFormat="1">
      <c r="A205" s="40"/>
      <c r="B205" s="41"/>
      <c r="C205" s="42"/>
      <c r="D205" s="219" t="s">
        <v>158</v>
      </c>
      <c r="E205" s="42"/>
      <c r="F205" s="220" t="s">
        <v>1768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158</v>
      </c>
      <c r="AU205" s="19" t="s">
        <v>84</v>
      </c>
    </row>
    <row r="206" s="2" customFormat="1" ht="24.15" customHeight="1">
      <c r="A206" s="40"/>
      <c r="B206" s="41"/>
      <c r="C206" s="258" t="s">
        <v>477</v>
      </c>
      <c r="D206" s="258" t="s">
        <v>272</v>
      </c>
      <c r="E206" s="259" t="s">
        <v>1769</v>
      </c>
      <c r="F206" s="260" t="s">
        <v>1770</v>
      </c>
      <c r="G206" s="261" t="s">
        <v>189</v>
      </c>
      <c r="H206" s="262">
        <v>2</v>
      </c>
      <c r="I206" s="263"/>
      <c r="J206" s="264">
        <f>ROUND(I206*H206,2)</f>
        <v>0</v>
      </c>
      <c r="K206" s="260" t="s">
        <v>1678</v>
      </c>
      <c r="L206" s="265"/>
      <c r="M206" s="266" t="s">
        <v>19</v>
      </c>
      <c r="N206" s="267" t="s">
        <v>45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204</v>
      </c>
      <c r="AT206" s="217" t="s">
        <v>272</v>
      </c>
      <c r="AU206" s="217" t="s">
        <v>84</v>
      </c>
      <c r="AY206" s="19" t="s">
        <v>148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82</v>
      </c>
      <c r="BK206" s="218">
        <f>ROUND(I206*H206,2)</f>
        <v>0</v>
      </c>
      <c r="BL206" s="19" t="s">
        <v>156</v>
      </c>
      <c r="BM206" s="217" t="s">
        <v>741</v>
      </c>
    </row>
    <row r="207" s="2" customFormat="1">
      <c r="A207" s="40"/>
      <c r="B207" s="41"/>
      <c r="C207" s="42"/>
      <c r="D207" s="219" t="s">
        <v>158</v>
      </c>
      <c r="E207" s="42"/>
      <c r="F207" s="220" t="s">
        <v>1770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158</v>
      </c>
      <c r="AU207" s="19" t="s">
        <v>84</v>
      </c>
    </row>
    <row r="208" s="2" customFormat="1" ht="24.15" customHeight="1">
      <c r="A208" s="40"/>
      <c r="B208" s="41"/>
      <c r="C208" s="258" t="s">
        <v>484</v>
      </c>
      <c r="D208" s="258" t="s">
        <v>272</v>
      </c>
      <c r="E208" s="259" t="s">
        <v>1771</v>
      </c>
      <c r="F208" s="260" t="s">
        <v>1772</v>
      </c>
      <c r="G208" s="261" t="s">
        <v>189</v>
      </c>
      <c r="H208" s="262">
        <v>2</v>
      </c>
      <c r="I208" s="263"/>
      <c r="J208" s="264">
        <f>ROUND(I208*H208,2)</f>
        <v>0</v>
      </c>
      <c r="K208" s="260" t="s">
        <v>1678</v>
      </c>
      <c r="L208" s="265"/>
      <c r="M208" s="266" t="s">
        <v>19</v>
      </c>
      <c r="N208" s="267" t="s">
        <v>45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204</v>
      </c>
      <c r="AT208" s="217" t="s">
        <v>272</v>
      </c>
      <c r="AU208" s="217" t="s">
        <v>84</v>
      </c>
      <c r="AY208" s="19" t="s">
        <v>148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82</v>
      </c>
      <c r="BK208" s="218">
        <f>ROUND(I208*H208,2)</f>
        <v>0</v>
      </c>
      <c r="BL208" s="19" t="s">
        <v>156</v>
      </c>
      <c r="BM208" s="217" t="s">
        <v>751</v>
      </c>
    </row>
    <row r="209" s="2" customFormat="1">
      <c r="A209" s="40"/>
      <c r="B209" s="41"/>
      <c r="C209" s="42"/>
      <c r="D209" s="219" t="s">
        <v>158</v>
      </c>
      <c r="E209" s="42"/>
      <c r="F209" s="220" t="s">
        <v>1772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158</v>
      </c>
      <c r="AU209" s="19" t="s">
        <v>84</v>
      </c>
    </row>
    <row r="210" s="2" customFormat="1" ht="24.15" customHeight="1">
      <c r="A210" s="40"/>
      <c r="B210" s="41"/>
      <c r="C210" s="258" t="s">
        <v>490</v>
      </c>
      <c r="D210" s="258" t="s">
        <v>272</v>
      </c>
      <c r="E210" s="259" t="s">
        <v>1773</v>
      </c>
      <c r="F210" s="260" t="s">
        <v>1774</v>
      </c>
      <c r="G210" s="261" t="s">
        <v>189</v>
      </c>
      <c r="H210" s="262">
        <v>2</v>
      </c>
      <c r="I210" s="263"/>
      <c r="J210" s="264">
        <f>ROUND(I210*H210,2)</f>
        <v>0</v>
      </c>
      <c r="K210" s="260" t="s">
        <v>1678</v>
      </c>
      <c r="L210" s="265"/>
      <c r="M210" s="266" t="s">
        <v>19</v>
      </c>
      <c r="N210" s="267" t="s">
        <v>45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204</v>
      </c>
      <c r="AT210" s="217" t="s">
        <v>272</v>
      </c>
      <c r="AU210" s="217" t="s">
        <v>84</v>
      </c>
      <c r="AY210" s="19" t="s">
        <v>148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82</v>
      </c>
      <c r="BK210" s="218">
        <f>ROUND(I210*H210,2)</f>
        <v>0</v>
      </c>
      <c r="BL210" s="19" t="s">
        <v>156</v>
      </c>
      <c r="BM210" s="217" t="s">
        <v>761</v>
      </c>
    </row>
    <row r="211" s="2" customFormat="1">
      <c r="A211" s="40"/>
      <c r="B211" s="41"/>
      <c r="C211" s="42"/>
      <c r="D211" s="219" t="s">
        <v>158</v>
      </c>
      <c r="E211" s="42"/>
      <c r="F211" s="220" t="s">
        <v>1774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158</v>
      </c>
      <c r="AU211" s="19" t="s">
        <v>84</v>
      </c>
    </row>
    <row r="212" s="2" customFormat="1" ht="24.15" customHeight="1">
      <c r="A212" s="40"/>
      <c r="B212" s="41"/>
      <c r="C212" s="258" t="s">
        <v>496</v>
      </c>
      <c r="D212" s="258" t="s">
        <v>272</v>
      </c>
      <c r="E212" s="259" t="s">
        <v>1775</v>
      </c>
      <c r="F212" s="260" t="s">
        <v>1776</v>
      </c>
      <c r="G212" s="261" t="s">
        <v>189</v>
      </c>
      <c r="H212" s="262">
        <v>2</v>
      </c>
      <c r="I212" s="263"/>
      <c r="J212" s="264">
        <f>ROUND(I212*H212,2)</f>
        <v>0</v>
      </c>
      <c r="K212" s="260" t="s">
        <v>1678</v>
      </c>
      <c r="L212" s="265"/>
      <c r="M212" s="266" t="s">
        <v>19</v>
      </c>
      <c r="N212" s="267" t="s">
        <v>45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204</v>
      </c>
      <c r="AT212" s="217" t="s">
        <v>272</v>
      </c>
      <c r="AU212" s="217" t="s">
        <v>84</v>
      </c>
      <c r="AY212" s="19" t="s">
        <v>148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82</v>
      </c>
      <c r="BK212" s="218">
        <f>ROUND(I212*H212,2)</f>
        <v>0</v>
      </c>
      <c r="BL212" s="19" t="s">
        <v>156</v>
      </c>
      <c r="BM212" s="217" t="s">
        <v>771</v>
      </c>
    </row>
    <row r="213" s="2" customFormat="1">
      <c r="A213" s="40"/>
      <c r="B213" s="41"/>
      <c r="C213" s="42"/>
      <c r="D213" s="219" t="s">
        <v>158</v>
      </c>
      <c r="E213" s="42"/>
      <c r="F213" s="220" t="s">
        <v>1776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158</v>
      </c>
      <c r="AU213" s="19" t="s">
        <v>84</v>
      </c>
    </row>
    <row r="214" s="2" customFormat="1" ht="16.5" customHeight="1">
      <c r="A214" s="40"/>
      <c r="B214" s="41"/>
      <c r="C214" s="206" t="s">
        <v>502</v>
      </c>
      <c r="D214" s="206" t="s">
        <v>151</v>
      </c>
      <c r="E214" s="207" t="s">
        <v>1777</v>
      </c>
      <c r="F214" s="208" t="s">
        <v>1778</v>
      </c>
      <c r="G214" s="209" t="s">
        <v>189</v>
      </c>
      <c r="H214" s="210">
        <v>2</v>
      </c>
      <c r="I214" s="211"/>
      <c r="J214" s="212">
        <f>ROUND(I214*H214,2)</f>
        <v>0</v>
      </c>
      <c r="K214" s="208" t="s">
        <v>155</v>
      </c>
      <c r="L214" s="46"/>
      <c r="M214" s="213" t="s">
        <v>19</v>
      </c>
      <c r="N214" s="214" t="s">
        <v>45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156</v>
      </c>
      <c r="AT214" s="217" t="s">
        <v>151</v>
      </c>
      <c r="AU214" s="217" t="s">
        <v>84</v>
      </c>
      <c r="AY214" s="19" t="s">
        <v>148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82</v>
      </c>
      <c r="BK214" s="218">
        <f>ROUND(I214*H214,2)</f>
        <v>0</v>
      </c>
      <c r="BL214" s="19" t="s">
        <v>156</v>
      </c>
      <c r="BM214" s="217" t="s">
        <v>781</v>
      </c>
    </row>
    <row r="215" s="2" customFormat="1">
      <c r="A215" s="40"/>
      <c r="B215" s="41"/>
      <c r="C215" s="42"/>
      <c r="D215" s="219" t="s">
        <v>158</v>
      </c>
      <c r="E215" s="42"/>
      <c r="F215" s="220" t="s">
        <v>1778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158</v>
      </c>
      <c r="AU215" s="19" t="s">
        <v>84</v>
      </c>
    </row>
    <row r="216" s="2" customFormat="1">
      <c r="A216" s="40"/>
      <c r="B216" s="41"/>
      <c r="C216" s="42"/>
      <c r="D216" s="224" t="s">
        <v>160</v>
      </c>
      <c r="E216" s="42"/>
      <c r="F216" s="225" t="s">
        <v>1779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160</v>
      </c>
      <c r="AU216" s="19" t="s">
        <v>84</v>
      </c>
    </row>
    <row r="217" s="2" customFormat="1" ht="16.5" customHeight="1">
      <c r="A217" s="40"/>
      <c r="B217" s="41"/>
      <c r="C217" s="258" t="s">
        <v>506</v>
      </c>
      <c r="D217" s="258" t="s">
        <v>272</v>
      </c>
      <c r="E217" s="259" t="s">
        <v>1780</v>
      </c>
      <c r="F217" s="260" t="s">
        <v>1781</v>
      </c>
      <c r="G217" s="261" t="s">
        <v>189</v>
      </c>
      <c r="H217" s="262">
        <v>2</v>
      </c>
      <c r="I217" s="263"/>
      <c r="J217" s="264">
        <f>ROUND(I217*H217,2)</f>
        <v>0</v>
      </c>
      <c r="K217" s="260" t="s">
        <v>155</v>
      </c>
      <c r="L217" s="265"/>
      <c r="M217" s="266" t="s">
        <v>19</v>
      </c>
      <c r="N217" s="267" t="s">
        <v>45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204</v>
      </c>
      <c r="AT217" s="217" t="s">
        <v>272</v>
      </c>
      <c r="AU217" s="217" t="s">
        <v>84</v>
      </c>
      <c r="AY217" s="19" t="s">
        <v>148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82</v>
      </c>
      <c r="BK217" s="218">
        <f>ROUND(I217*H217,2)</f>
        <v>0</v>
      </c>
      <c r="BL217" s="19" t="s">
        <v>156</v>
      </c>
      <c r="BM217" s="217" t="s">
        <v>791</v>
      </c>
    </row>
    <row r="218" s="2" customFormat="1">
      <c r="A218" s="40"/>
      <c r="B218" s="41"/>
      <c r="C218" s="42"/>
      <c r="D218" s="219" t="s">
        <v>158</v>
      </c>
      <c r="E218" s="42"/>
      <c r="F218" s="220" t="s">
        <v>1781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158</v>
      </c>
      <c r="AU218" s="19" t="s">
        <v>84</v>
      </c>
    </row>
    <row r="219" s="2" customFormat="1" ht="16.5" customHeight="1">
      <c r="A219" s="40"/>
      <c r="B219" s="41"/>
      <c r="C219" s="206" t="s">
        <v>512</v>
      </c>
      <c r="D219" s="206" t="s">
        <v>151</v>
      </c>
      <c r="E219" s="207" t="s">
        <v>1782</v>
      </c>
      <c r="F219" s="208" t="s">
        <v>1783</v>
      </c>
      <c r="G219" s="209" t="s">
        <v>189</v>
      </c>
      <c r="H219" s="210">
        <v>2</v>
      </c>
      <c r="I219" s="211"/>
      <c r="J219" s="212">
        <f>ROUND(I219*H219,2)</f>
        <v>0</v>
      </c>
      <c r="K219" s="208" t="s">
        <v>155</v>
      </c>
      <c r="L219" s="46"/>
      <c r="M219" s="213" t="s">
        <v>19</v>
      </c>
      <c r="N219" s="214" t="s">
        <v>45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156</v>
      </c>
      <c r="AT219" s="217" t="s">
        <v>151</v>
      </c>
      <c r="AU219" s="217" t="s">
        <v>84</v>
      </c>
      <c r="AY219" s="19" t="s">
        <v>148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82</v>
      </c>
      <c r="BK219" s="218">
        <f>ROUND(I219*H219,2)</f>
        <v>0</v>
      </c>
      <c r="BL219" s="19" t="s">
        <v>156</v>
      </c>
      <c r="BM219" s="217" t="s">
        <v>799</v>
      </c>
    </row>
    <row r="220" s="2" customFormat="1">
      <c r="A220" s="40"/>
      <c r="B220" s="41"/>
      <c r="C220" s="42"/>
      <c r="D220" s="219" t="s">
        <v>158</v>
      </c>
      <c r="E220" s="42"/>
      <c r="F220" s="220" t="s">
        <v>1783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158</v>
      </c>
      <c r="AU220" s="19" t="s">
        <v>84</v>
      </c>
    </row>
    <row r="221" s="2" customFormat="1">
      <c r="A221" s="40"/>
      <c r="B221" s="41"/>
      <c r="C221" s="42"/>
      <c r="D221" s="224" t="s">
        <v>160</v>
      </c>
      <c r="E221" s="42"/>
      <c r="F221" s="225" t="s">
        <v>1784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160</v>
      </c>
      <c r="AU221" s="19" t="s">
        <v>84</v>
      </c>
    </row>
    <row r="222" s="2" customFormat="1" ht="16.5" customHeight="1">
      <c r="A222" s="40"/>
      <c r="B222" s="41"/>
      <c r="C222" s="206" t="s">
        <v>516</v>
      </c>
      <c r="D222" s="206" t="s">
        <v>151</v>
      </c>
      <c r="E222" s="207" t="s">
        <v>1785</v>
      </c>
      <c r="F222" s="208" t="s">
        <v>1786</v>
      </c>
      <c r="G222" s="209" t="s">
        <v>189</v>
      </c>
      <c r="H222" s="210">
        <v>1</v>
      </c>
      <c r="I222" s="211"/>
      <c r="J222" s="212">
        <f>ROUND(I222*H222,2)</f>
        <v>0</v>
      </c>
      <c r="K222" s="208" t="s">
        <v>155</v>
      </c>
      <c r="L222" s="46"/>
      <c r="M222" s="213" t="s">
        <v>19</v>
      </c>
      <c r="N222" s="214" t="s">
        <v>45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156</v>
      </c>
      <c r="AT222" s="217" t="s">
        <v>151</v>
      </c>
      <c r="AU222" s="217" t="s">
        <v>84</v>
      </c>
      <c r="AY222" s="19" t="s">
        <v>148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82</v>
      </c>
      <c r="BK222" s="218">
        <f>ROUND(I222*H222,2)</f>
        <v>0</v>
      </c>
      <c r="BL222" s="19" t="s">
        <v>156</v>
      </c>
      <c r="BM222" s="217" t="s">
        <v>807</v>
      </c>
    </row>
    <row r="223" s="2" customFormat="1">
      <c r="A223" s="40"/>
      <c r="B223" s="41"/>
      <c r="C223" s="42"/>
      <c r="D223" s="219" t="s">
        <v>158</v>
      </c>
      <c r="E223" s="42"/>
      <c r="F223" s="220" t="s">
        <v>1786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158</v>
      </c>
      <c r="AU223" s="19" t="s">
        <v>84</v>
      </c>
    </row>
    <row r="224" s="2" customFormat="1">
      <c r="A224" s="40"/>
      <c r="B224" s="41"/>
      <c r="C224" s="42"/>
      <c r="D224" s="224" t="s">
        <v>160</v>
      </c>
      <c r="E224" s="42"/>
      <c r="F224" s="225" t="s">
        <v>1787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160</v>
      </c>
      <c r="AU224" s="19" t="s">
        <v>84</v>
      </c>
    </row>
    <row r="225" s="2" customFormat="1" ht="16.5" customHeight="1">
      <c r="A225" s="40"/>
      <c r="B225" s="41"/>
      <c r="C225" s="258" t="s">
        <v>522</v>
      </c>
      <c r="D225" s="258" t="s">
        <v>272</v>
      </c>
      <c r="E225" s="259" t="s">
        <v>1788</v>
      </c>
      <c r="F225" s="260" t="s">
        <v>1789</v>
      </c>
      <c r="G225" s="261" t="s">
        <v>189</v>
      </c>
      <c r="H225" s="262">
        <v>1</v>
      </c>
      <c r="I225" s="263"/>
      <c r="J225" s="264">
        <f>ROUND(I225*H225,2)</f>
        <v>0</v>
      </c>
      <c r="K225" s="260" t="s">
        <v>155</v>
      </c>
      <c r="L225" s="265"/>
      <c r="M225" s="266" t="s">
        <v>19</v>
      </c>
      <c r="N225" s="267" t="s">
        <v>45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204</v>
      </c>
      <c r="AT225" s="217" t="s">
        <v>272</v>
      </c>
      <c r="AU225" s="217" t="s">
        <v>84</v>
      </c>
      <c r="AY225" s="19" t="s">
        <v>148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82</v>
      </c>
      <c r="BK225" s="218">
        <f>ROUND(I225*H225,2)</f>
        <v>0</v>
      </c>
      <c r="BL225" s="19" t="s">
        <v>156</v>
      </c>
      <c r="BM225" s="217" t="s">
        <v>817</v>
      </c>
    </row>
    <row r="226" s="2" customFormat="1">
      <c r="A226" s="40"/>
      <c r="B226" s="41"/>
      <c r="C226" s="42"/>
      <c r="D226" s="219" t="s">
        <v>158</v>
      </c>
      <c r="E226" s="42"/>
      <c r="F226" s="220" t="s">
        <v>1789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158</v>
      </c>
      <c r="AU226" s="19" t="s">
        <v>84</v>
      </c>
    </row>
    <row r="227" s="2" customFormat="1" ht="16.5" customHeight="1">
      <c r="A227" s="40"/>
      <c r="B227" s="41"/>
      <c r="C227" s="258" t="s">
        <v>526</v>
      </c>
      <c r="D227" s="258" t="s">
        <v>272</v>
      </c>
      <c r="E227" s="259" t="s">
        <v>1790</v>
      </c>
      <c r="F227" s="260" t="s">
        <v>1791</v>
      </c>
      <c r="G227" s="261" t="s">
        <v>189</v>
      </c>
      <c r="H227" s="262">
        <v>1</v>
      </c>
      <c r="I227" s="263"/>
      <c r="J227" s="264">
        <f>ROUND(I227*H227,2)</f>
        <v>0</v>
      </c>
      <c r="K227" s="260" t="s">
        <v>155</v>
      </c>
      <c r="L227" s="265"/>
      <c r="M227" s="266" t="s">
        <v>19</v>
      </c>
      <c r="N227" s="267" t="s">
        <v>45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204</v>
      </c>
      <c r="AT227" s="217" t="s">
        <v>272</v>
      </c>
      <c r="AU227" s="217" t="s">
        <v>84</v>
      </c>
      <c r="AY227" s="19" t="s">
        <v>148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82</v>
      </c>
      <c r="BK227" s="218">
        <f>ROUND(I227*H227,2)</f>
        <v>0</v>
      </c>
      <c r="BL227" s="19" t="s">
        <v>156</v>
      </c>
      <c r="BM227" s="217" t="s">
        <v>827</v>
      </c>
    </row>
    <row r="228" s="2" customFormat="1">
      <c r="A228" s="40"/>
      <c r="B228" s="41"/>
      <c r="C228" s="42"/>
      <c r="D228" s="219" t="s">
        <v>158</v>
      </c>
      <c r="E228" s="42"/>
      <c r="F228" s="220" t="s">
        <v>1791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158</v>
      </c>
      <c r="AU228" s="19" t="s">
        <v>84</v>
      </c>
    </row>
    <row r="229" s="2" customFormat="1" ht="16.5" customHeight="1">
      <c r="A229" s="40"/>
      <c r="B229" s="41"/>
      <c r="C229" s="206" t="s">
        <v>532</v>
      </c>
      <c r="D229" s="206" t="s">
        <v>151</v>
      </c>
      <c r="E229" s="207" t="s">
        <v>1792</v>
      </c>
      <c r="F229" s="208" t="s">
        <v>1793</v>
      </c>
      <c r="G229" s="209" t="s">
        <v>189</v>
      </c>
      <c r="H229" s="210">
        <v>1</v>
      </c>
      <c r="I229" s="211"/>
      <c r="J229" s="212">
        <f>ROUND(I229*H229,2)</f>
        <v>0</v>
      </c>
      <c r="K229" s="208" t="s">
        <v>155</v>
      </c>
      <c r="L229" s="46"/>
      <c r="M229" s="213" t="s">
        <v>19</v>
      </c>
      <c r="N229" s="214" t="s">
        <v>45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156</v>
      </c>
      <c r="AT229" s="217" t="s">
        <v>151</v>
      </c>
      <c r="AU229" s="217" t="s">
        <v>84</v>
      </c>
      <c r="AY229" s="19" t="s">
        <v>148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82</v>
      </c>
      <c r="BK229" s="218">
        <f>ROUND(I229*H229,2)</f>
        <v>0</v>
      </c>
      <c r="BL229" s="19" t="s">
        <v>156</v>
      </c>
      <c r="BM229" s="217" t="s">
        <v>837</v>
      </c>
    </row>
    <row r="230" s="2" customFormat="1">
      <c r="A230" s="40"/>
      <c r="B230" s="41"/>
      <c r="C230" s="42"/>
      <c r="D230" s="219" t="s">
        <v>158</v>
      </c>
      <c r="E230" s="42"/>
      <c r="F230" s="220" t="s">
        <v>1793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158</v>
      </c>
      <c r="AU230" s="19" t="s">
        <v>84</v>
      </c>
    </row>
    <row r="231" s="2" customFormat="1">
      <c r="A231" s="40"/>
      <c r="B231" s="41"/>
      <c r="C231" s="42"/>
      <c r="D231" s="224" t="s">
        <v>160</v>
      </c>
      <c r="E231" s="42"/>
      <c r="F231" s="225" t="s">
        <v>1794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160</v>
      </c>
      <c r="AU231" s="19" t="s">
        <v>84</v>
      </c>
    </row>
    <row r="232" s="2" customFormat="1" ht="16.5" customHeight="1">
      <c r="A232" s="40"/>
      <c r="B232" s="41"/>
      <c r="C232" s="206" t="s">
        <v>536</v>
      </c>
      <c r="D232" s="206" t="s">
        <v>151</v>
      </c>
      <c r="E232" s="207" t="s">
        <v>1795</v>
      </c>
      <c r="F232" s="208" t="s">
        <v>1796</v>
      </c>
      <c r="G232" s="209" t="s">
        <v>189</v>
      </c>
      <c r="H232" s="210">
        <v>1</v>
      </c>
      <c r="I232" s="211"/>
      <c r="J232" s="212">
        <f>ROUND(I232*H232,2)</f>
        <v>0</v>
      </c>
      <c r="K232" s="208" t="s">
        <v>155</v>
      </c>
      <c r="L232" s="46"/>
      <c r="M232" s="213" t="s">
        <v>19</v>
      </c>
      <c r="N232" s="214" t="s">
        <v>45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156</v>
      </c>
      <c r="AT232" s="217" t="s">
        <v>151</v>
      </c>
      <c r="AU232" s="217" t="s">
        <v>84</v>
      </c>
      <c r="AY232" s="19" t="s">
        <v>148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82</v>
      </c>
      <c r="BK232" s="218">
        <f>ROUND(I232*H232,2)</f>
        <v>0</v>
      </c>
      <c r="BL232" s="19" t="s">
        <v>156</v>
      </c>
      <c r="BM232" s="217" t="s">
        <v>848</v>
      </c>
    </row>
    <row r="233" s="2" customFormat="1">
      <c r="A233" s="40"/>
      <c r="B233" s="41"/>
      <c r="C233" s="42"/>
      <c r="D233" s="219" t="s">
        <v>158</v>
      </c>
      <c r="E233" s="42"/>
      <c r="F233" s="220" t="s">
        <v>1796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158</v>
      </c>
      <c r="AU233" s="19" t="s">
        <v>84</v>
      </c>
    </row>
    <row r="234" s="2" customFormat="1">
      <c r="A234" s="40"/>
      <c r="B234" s="41"/>
      <c r="C234" s="42"/>
      <c r="D234" s="224" t="s">
        <v>160</v>
      </c>
      <c r="E234" s="42"/>
      <c r="F234" s="225" t="s">
        <v>1797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160</v>
      </c>
      <c r="AU234" s="19" t="s">
        <v>84</v>
      </c>
    </row>
    <row r="235" s="2" customFormat="1" ht="16.5" customHeight="1">
      <c r="A235" s="40"/>
      <c r="B235" s="41"/>
      <c r="C235" s="206" t="s">
        <v>540</v>
      </c>
      <c r="D235" s="206" t="s">
        <v>151</v>
      </c>
      <c r="E235" s="207" t="s">
        <v>1798</v>
      </c>
      <c r="F235" s="208" t="s">
        <v>1799</v>
      </c>
      <c r="G235" s="209" t="s">
        <v>189</v>
      </c>
      <c r="H235" s="210">
        <v>1</v>
      </c>
      <c r="I235" s="211"/>
      <c r="J235" s="212">
        <f>ROUND(I235*H235,2)</f>
        <v>0</v>
      </c>
      <c r="K235" s="208" t="s">
        <v>155</v>
      </c>
      <c r="L235" s="46"/>
      <c r="M235" s="213" t="s">
        <v>19</v>
      </c>
      <c r="N235" s="214" t="s">
        <v>45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156</v>
      </c>
      <c r="AT235" s="217" t="s">
        <v>151</v>
      </c>
      <c r="AU235" s="217" t="s">
        <v>84</v>
      </c>
      <c r="AY235" s="19" t="s">
        <v>148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82</v>
      </c>
      <c r="BK235" s="218">
        <f>ROUND(I235*H235,2)</f>
        <v>0</v>
      </c>
      <c r="BL235" s="19" t="s">
        <v>156</v>
      </c>
      <c r="BM235" s="217" t="s">
        <v>860</v>
      </c>
    </row>
    <row r="236" s="2" customFormat="1">
      <c r="A236" s="40"/>
      <c r="B236" s="41"/>
      <c r="C236" s="42"/>
      <c r="D236" s="219" t="s">
        <v>158</v>
      </c>
      <c r="E236" s="42"/>
      <c r="F236" s="220" t="s">
        <v>1799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158</v>
      </c>
      <c r="AU236" s="19" t="s">
        <v>84</v>
      </c>
    </row>
    <row r="237" s="2" customFormat="1">
      <c r="A237" s="40"/>
      <c r="B237" s="41"/>
      <c r="C237" s="42"/>
      <c r="D237" s="224" t="s">
        <v>160</v>
      </c>
      <c r="E237" s="42"/>
      <c r="F237" s="225" t="s">
        <v>1800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160</v>
      </c>
      <c r="AU237" s="19" t="s">
        <v>84</v>
      </c>
    </row>
    <row r="238" s="12" customFormat="1" ht="22.8" customHeight="1">
      <c r="A238" s="12"/>
      <c r="B238" s="190"/>
      <c r="C238" s="191"/>
      <c r="D238" s="192" t="s">
        <v>73</v>
      </c>
      <c r="E238" s="204" t="s">
        <v>1801</v>
      </c>
      <c r="F238" s="204" t="s">
        <v>1802</v>
      </c>
      <c r="G238" s="191"/>
      <c r="H238" s="191"/>
      <c r="I238" s="194"/>
      <c r="J238" s="205">
        <f>BK238</f>
        <v>0</v>
      </c>
      <c r="K238" s="191"/>
      <c r="L238" s="196"/>
      <c r="M238" s="197"/>
      <c r="N238" s="198"/>
      <c r="O238" s="198"/>
      <c r="P238" s="199">
        <f>SUM(P239:P264)</f>
        <v>0</v>
      </c>
      <c r="Q238" s="198"/>
      <c r="R238" s="199">
        <f>SUM(R239:R264)</f>
        <v>0</v>
      </c>
      <c r="S238" s="198"/>
      <c r="T238" s="200">
        <f>SUM(T239:T264)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1" t="s">
        <v>82</v>
      </c>
      <c r="AT238" s="202" t="s">
        <v>73</v>
      </c>
      <c r="AU238" s="202" t="s">
        <v>82</v>
      </c>
      <c r="AY238" s="201" t="s">
        <v>148</v>
      </c>
      <c r="BK238" s="203">
        <f>SUM(BK239:BK264)</f>
        <v>0</v>
      </c>
    </row>
    <row r="239" s="2" customFormat="1" ht="16.5" customHeight="1">
      <c r="A239" s="40"/>
      <c r="B239" s="41"/>
      <c r="C239" s="206" t="s">
        <v>544</v>
      </c>
      <c r="D239" s="206" t="s">
        <v>151</v>
      </c>
      <c r="E239" s="207" t="s">
        <v>1803</v>
      </c>
      <c r="F239" s="208" t="s">
        <v>1804</v>
      </c>
      <c r="G239" s="209" t="s">
        <v>189</v>
      </c>
      <c r="H239" s="210">
        <v>1</v>
      </c>
      <c r="I239" s="211"/>
      <c r="J239" s="212">
        <f>ROUND(I239*H239,2)</f>
        <v>0</v>
      </c>
      <c r="K239" s="208" t="s">
        <v>155</v>
      </c>
      <c r="L239" s="46"/>
      <c r="M239" s="213" t="s">
        <v>19</v>
      </c>
      <c r="N239" s="214" t="s">
        <v>45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156</v>
      </c>
      <c r="AT239" s="217" t="s">
        <v>151</v>
      </c>
      <c r="AU239" s="217" t="s">
        <v>84</v>
      </c>
      <c r="AY239" s="19" t="s">
        <v>148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82</v>
      </c>
      <c r="BK239" s="218">
        <f>ROUND(I239*H239,2)</f>
        <v>0</v>
      </c>
      <c r="BL239" s="19" t="s">
        <v>156</v>
      </c>
      <c r="BM239" s="217" t="s">
        <v>871</v>
      </c>
    </row>
    <row r="240" s="2" customFormat="1">
      <c r="A240" s="40"/>
      <c r="B240" s="41"/>
      <c r="C240" s="42"/>
      <c r="D240" s="219" t="s">
        <v>158</v>
      </c>
      <c r="E240" s="42"/>
      <c r="F240" s="220" t="s">
        <v>1804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158</v>
      </c>
      <c r="AU240" s="19" t="s">
        <v>84</v>
      </c>
    </row>
    <row r="241" s="2" customFormat="1">
      <c r="A241" s="40"/>
      <c r="B241" s="41"/>
      <c r="C241" s="42"/>
      <c r="D241" s="224" t="s">
        <v>160</v>
      </c>
      <c r="E241" s="42"/>
      <c r="F241" s="225" t="s">
        <v>1805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160</v>
      </c>
      <c r="AU241" s="19" t="s">
        <v>84</v>
      </c>
    </row>
    <row r="242" s="2" customFormat="1" ht="16.5" customHeight="1">
      <c r="A242" s="40"/>
      <c r="B242" s="41"/>
      <c r="C242" s="206" t="s">
        <v>550</v>
      </c>
      <c r="D242" s="206" t="s">
        <v>151</v>
      </c>
      <c r="E242" s="207" t="s">
        <v>1806</v>
      </c>
      <c r="F242" s="208" t="s">
        <v>1807</v>
      </c>
      <c r="G242" s="209" t="s">
        <v>189</v>
      </c>
      <c r="H242" s="210">
        <v>1</v>
      </c>
      <c r="I242" s="211"/>
      <c r="J242" s="212">
        <f>ROUND(I242*H242,2)</f>
        <v>0</v>
      </c>
      <c r="K242" s="208" t="s">
        <v>155</v>
      </c>
      <c r="L242" s="46"/>
      <c r="M242" s="213" t="s">
        <v>19</v>
      </c>
      <c r="N242" s="214" t="s">
        <v>45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156</v>
      </c>
      <c r="AT242" s="217" t="s">
        <v>151</v>
      </c>
      <c r="AU242" s="217" t="s">
        <v>84</v>
      </c>
      <c r="AY242" s="19" t="s">
        <v>148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82</v>
      </c>
      <c r="BK242" s="218">
        <f>ROUND(I242*H242,2)</f>
        <v>0</v>
      </c>
      <c r="BL242" s="19" t="s">
        <v>156</v>
      </c>
      <c r="BM242" s="217" t="s">
        <v>882</v>
      </c>
    </row>
    <row r="243" s="2" customFormat="1">
      <c r="A243" s="40"/>
      <c r="B243" s="41"/>
      <c r="C243" s="42"/>
      <c r="D243" s="219" t="s">
        <v>158</v>
      </c>
      <c r="E243" s="42"/>
      <c r="F243" s="220" t="s">
        <v>1807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158</v>
      </c>
      <c r="AU243" s="19" t="s">
        <v>84</v>
      </c>
    </row>
    <row r="244" s="2" customFormat="1">
      <c r="A244" s="40"/>
      <c r="B244" s="41"/>
      <c r="C244" s="42"/>
      <c r="D244" s="224" t="s">
        <v>160</v>
      </c>
      <c r="E244" s="42"/>
      <c r="F244" s="225" t="s">
        <v>1808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160</v>
      </c>
      <c r="AU244" s="19" t="s">
        <v>84</v>
      </c>
    </row>
    <row r="245" s="2" customFormat="1" ht="16.5" customHeight="1">
      <c r="A245" s="40"/>
      <c r="B245" s="41"/>
      <c r="C245" s="206" t="s">
        <v>554</v>
      </c>
      <c r="D245" s="206" t="s">
        <v>151</v>
      </c>
      <c r="E245" s="207" t="s">
        <v>1809</v>
      </c>
      <c r="F245" s="208" t="s">
        <v>1810</v>
      </c>
      <c r="G245" s="209" t="s">
        <v>189</v>
      </c>
      <c r="H245" s="210">
        <v>1</v>
      </c>
      <c r="I245" s="211"/>
      <c r="J245" s="212">
        <f>ROUND(I245*H245,2)</f>
        <v>0</v>
      </c>
      <c r="K245" s="208" t="s">
        <v>155</v>
      </c>
      <c r="L245" s="46"/>
      <c r="M245" s="213" t="s">
        <v>19</v>
      </c>
      <c r="N245" s="214" t="s">
        <v>45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156</v>
      </c>
      <c r="AT245" s="217" t="s">
        <v>151</v>
      </c>
      <c r="AU245" s="217" t="s">
        <v>84</v>
      </c>
      <c r="AY245" s="19" t="s">
        <v>148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82</v>
      </c>
      <c r="BK245" s="218">
        <f>ROUND(I245*H245,2)</f>
        <v>0</v>
      </c>
      <c r="BL245" s="19" t="s">
        <v>156</v>
      </c>
      <c r="BM245" s="217" t="s">
        <v>895</v>
      </c>
    </row>
    <row r="246" s="2" customFormat="1">
      <c r="A246" s="40"/>
      <c r="B246" s="41"/>
      <c r="C246" s="42"/>
      <c r="D246" s="219" t="s">
        <v>158</v>
      </c>
      <c r="E246" s="42"/>
      <c r="F246" s="220" t="s">
        <v>1810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158</v>
      </c>
      <c r="AU246" s="19" t="s">
        <v>84</v>
      </c>
    </row>
    <row r="247" s="2" customFormat="1">
      <c r="A247" s="40"/>
      <c r="B247" s="41"/>
      <c r="C247" s="42"/>
      <c r="D247" s="224" t="s">
        <v>160</v>
      </c>
      <c r="E247" s="42"/>
      <c r="F247" s="225" t="s">
        <v>1811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160</v>
      </c>
      <c r="AU247" s="19" t="s">
        <v>84</v>
      </c>
    </row>
    <row r="248" s="2" customFormat="1" ht="16.5" customHeight="1">
      <c r="A248" s="40"/>
      <c r="B248" s="41"/>
      <c r="C248" s="206" t="s">
        <v>558</v>
      </c>
      <c r="D248" s="206" t="s">
        <v>151</v>
      </c>
      <c r="E248" s="207" t="s">
        <v>1812</v>
      </c>
      <c r="F248" s="208" t="s">
        <v>1813</v>
      </c>
      <c r="G248" s="209" t="s">
        <v>189</v>
      </c>
      <c r="H248" s="210">
        <v>1</v>
      </c>
      <c r="I248" s="211"/>
      <c r="J248" s="212">
        <f>ROUND(I248*H248,2)</f>
        <v>0</v>
      </c>
      <c r="K248" s="208" t="s">
        <v>155</v>
      </c>
      <c r="L248" s="46"/>
      <c r="M248" s="213" t="s">
        <v>19</v>
      </c>
      <c r="N248" s="214" t="s">
        <v>45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156</v>
      </c>
      <c r="AT248" s="217" t="s">
        <v>151</v>
      </c>
      <c r="AU248" s="217" t="s">
        <v>84</v>
      </c>
      <c r="AY248" s="19" t="s">
        <v>148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82</v>
      </c>
      <c r="BK248" s="218">
        <f>ROUND(I248*H248,2)</f>
        <v>0</v>
      </c>
      <c r="BL248" s="19" t="s">
        <v>156</v>
      </c>
      <c r="BM248" s="217" t="s">
        <v>907</v>
      </c>
    </row>
    <row r="249" s="2" customFormat="1">
      <c r="A249" s="40"/>
      <c r="B249" s="41"/>
      <c r="C249" s="42"/>
      <c r="D249" s="219" t="s">
        <v>158</v>
      </c>
      <c r="E249" s="42"/>
      <c r="F249" s="220" t="s">
        <v>1813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158</v>
      </c>
      <c r="AU249" s="19" t="s">
        <v>84</v>
      </c>
    </row>
    <row r="250" s="2" customFormat="1">
      <c r="A250" s="40"/>
      <c r="B250" s="41"/>
      <c r="C250" s="42"/>
      <c r="D250" s="224" t="s">
        <v>160</v>
      </c>
      <c r="E250" s="42"/>
      <c r="F250" s="225" t="s">
        <v>1814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160</v>
      </c>
      <c r="AU250" s="19" t="s">
        <v>84</v>
      </c>
    </row>
    <row r="251" s="2" customFormat="1" ht="16.5" customHeight="1">
      <c r="A251" s="40"/>
      <c r="B251" s="41"/>
      <c r="C251" s="206" t="s">
        <v>562</v>
      </c>
      <c r="D251" s="206" t="s">
        <v>151</v>
      </c>
      <c r="E251" s="207" t="s">
        <v>1815</v>
      </c>
      <c r="F251" s="208" t="s">
        <v>1816</v>
      </c>
      <c r="G251" s="209" t="s">
        <v>189</v>
      </c>
      <c r="H251" s="210">
        <v>1</v>
      </c>
      <c r="I251" s="211"/>
      <c r="J251" s="212">
        <f>ROUND(I251*H251,2)</f>
        <v>0</v>
      </c>
      <c r="K251" s="208" t="s">
        <v>155</v>
      </c>
      <c r="L251" s="46"/>
      <c r="M251" s="213" t="s">
        <v>19</v>
      </c>
      <c r="N251" s="214" t="s">
        <v>45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156</v>
      </c>
      <c r="AT251" s="217" t="s">
        <v>151</v>
      </c>
      <c r="AU251" s="217" t="s">
        <v>84</v>
      </c>
      <c r="AY251" s="19" t="s">
        <v>148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82</v>
      </c>
      <c r="BK251" s="218">
        <f>ROUND(I251*H251,2)</f>
        <v>0</v>
      </c>
      <c r="BL251" s="19" t="s">
        <v>156</v>
      </c>
      <c r="BM251" s="217" t="s">
        <v>919</v>
      </c>
    </row>
    <row r="252" s="2" customFormat="1">
      <c r="A252" s="40"/>
      <c r="B252" s="41"/>
      <c r="C252" s="42"/>
      <c r="D252" s="219" t="s">
        <v>158</v>
      </c>
      <c r="E252" s="42"/>
      <c r="F252" s="220" t="s">
        <v>1816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158</v>
      </c>
      <c r="AU252" s="19" t="s">
        <v>84</v>
      </c>
    </row>
    <row r="253" s="2" customFormat="1">
      <c r="A253" s="40"/>
      <c r="B253" s="41"/>
      <c r="C253" s="42"/>
      <c r="D253" s="224" t="s">
        <v>160</v>
      </c>
      <c r="E253" s="42"/>
      <c r="F253" s="225" t="s">
        <v>1817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160</v>
      </c>
      <c r="AU253" s="19" t="s">
        <v>84</v>
      </c>
    </row>
    <row r="254" s="2" customFormat="1" ht="16.5" customHeight="1">
      <c r="A254" s="40"/>
      <c r="B254" s="41"/>
      <c r="C254" s="206" t="s">
        <v>566</v>
      </c>
      <c r="D254" s="206" t="s">
        <v>151</v>
      </c>
      <c r="E254" s="207" t="s">
        <v>1818</v>
      </c>
      <c r="F254" s="208" t="s">
        <v>1819</v>
      </c>
      <c r="G254" s="209" t="s">
        <v>189</v>
      </c>
      <c r="H254" s="210">
        <v>4</v>
      </c>
      <c r="I254" s="211"/>
      <c r="J254" s="212">
        <f>ROUND(I254*H254,2)</f>
        <v>0</v>
      </c>
      <c r="K254" s="208" t="s">
        <v>155</v>
      </c>
      <c r="L254" s="46"/>
      <c r="M254" s="213" t="s">
        <v>19</v>
      </c>
      <c r="N254" s="214" t="s">
        <v>45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156</v>
      </c>
      <c r="AT254" s="217" t="s">
        <v>151</v>
      </c>
      <c r="AU254" s="217" t="s">
        <v>84</v>
      </c>
      <c r="AY254" s="19" t="s">
        <v>148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82</v>
      </c>
      <c r="BK254" s="218">
        <f>ROUND(I254*H254,2)</f>
        <v>0</v>
      </c>
      <c r="BL254" s="19" t="s">
        <v>156</v>
      </c>
      <c r="BM254" s="217" t="s">
        <v>931</v>
      </c>
    </row>
    <row r="255" s="2" customFormat="1">
      <c r="A255" s="40"/>
      <c r="B255" s="41"/>
      <c r="C255" s="42"/>
      <c r="D255" s="219" t="s">
        <v>158</v>
      </c>
      <c r="E255" s="42"/>
      <c r="F255" s="220" t="s">
        <v>1819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158</v>
      </c>
      <c r="AU255" s="19" t="s">
        <v>84</v>
      </c>
    </row>
    <row r="256" s="2" customFormat="1">
      <c r="A256" s="40"/>
      <c r="B256" s="41"/>
      <c r="C256" s="42"/>
      <c r="D256" s="224" t="s">
        <v>160</v>
      </c>
      <c r="E256" s="42"/>
      <c r="F256" s="225" t="s">
        <v>1820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160</v>
      </c>
      <c r="AU256" s="19" t="s">
        <v>84</v>
      </c>
    </row>
    <row r="257" s="2" customFormat="1" ht="24.15" customHeight="1">
      <c r="A257" s="40"/>
      <c r="B257" s="41"/>
      <c r="C257" s="258" t="s">
        <v>572</v>
      </c>
      <c r="D257" s="258" t="s">
        <v>272</v>
      </c>
      <c r="E257" s="259" t="s">
        <v>1821</v>
      </c>
      <c r="F257" s="260" t="s">
        <v>1822</v>
      </c>
      <c r="G257" s="261" t="s">
        <v>189</v>
      </c>
      <c r="H257" s="262">
        <v>1</v>
      </c>
      <c r="I257" s="263"/>
      <c r="J257" s="264">
        <f>ROUND(I257*H257,2)</f>
        <v>0</v>
      </c>
      <c r="K257" s="260" t="s">
        <v>1678</v>
      </c>
      <c r="L257" s="265"/>
      <c r="M257" s="266" t="s">
        <v>19</v>
      </c>
      <c r="N257" s="267" t="s">
        <v>45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204</v>
      </c>
      <c r="AT257" s="217" t="s">
        <v>272</v>
      </c>
      <c r="AU257" s="217" t="s">
        <v>84</v>
      </c>
      <c r="AY257" s="19" t="s">
        <v>148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82</v>
      </c>
      <c r="BK257" s="218">
        <f>ROUND(I257*H257,2)</f>
        <v>0</v>
      </c>
      <c r="BL257" s="19" t="s">
        <v>156</v>
      </c>
      <c r="BM257" s="217" t="s">
        <v>942</v>
      </c>
    </row>
    <row r="258" s="2" customFormat="1">
      <c r="A258" s="40"/>
      <c r="B258" s="41"/>
      <c r="C258" s="42"/>
      <c r="D258" s="219" t="s">
        <v>158</v>
      </c>
      <c r="E258" s="42"/>
      <c r="F258" s="220" t="s">
        <v>1822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158</v>
      </c>
      <c r="AU258" s="19" t="s">
        <v>84</v>
      </c>
    </row>
    <row r="259" s="2" customFormat="1" ht="24.15" customHeight="1">
      <c r="A259" s="40"/>
      <c r="B259" s="41"/>
      <c r="C259" s="258" t="s">
        <v>578</v>
      </c>
      <c r="D259" s="258" t="s">
        <v>272</v>
      </c>
      <c r="E259" s="259" t="s">
        <v>1823</v>
      </c>
      <c r="F259" s="260" t="s">
        <v>1824</v>
      </c>
      <c r="G259" s="261" t="s">
        <v>189</v>
      </c>
      <c r="H259" s="262">
        <v>1</v>
      </c>
      <c r="I259" s="263"/>
      <c r="J259" s="264">
        <f>ROUND(I259*H259,2)</f>
        <v>0</v>
      </c>
      <c r="K259" s="260" t="s">
        <v>1678</v>
      </c>
      <c r="L259" s="265"/>
      <c r="M259" s="266" t="s">
        <v>19</v>
      </c>
      <c r="N259" s="267" t="s">
        <v>45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204</v>
      </c>
      <c r="AT259" s="217" t="s">
        <v>272</v>
      </c>
      <c r="AU259" s="217" t="s">
        <v>84</v>
      </c>
      <c r="AY259" s="19" t="s">
        <v>148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82</v>
      </c>
      <c r="BK259" s="218">
        <f>ROUND(I259*H259,2)</f>
        <v>0</v>
      </c>
      <c r="BL259" s="19" t="s">
        <v>156</v>
      </c>
      <c r="BM259" s="217" t="s">
        <v>954</v>
      </c>
    </row>
    <row r="260" s="2" customFormat="1">
      <c r="A260" s="40"/>
      <c r="B260" s="41"/>
      <c r="C260" s="42"/>
      <c r="D260" s="219" t="s">
        <v>158</v>
      </c>
      <c r="E260" s="42"/>
      <c r="F260" s="220" t="s">
        <v>1824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158</v>
      </c>
      <c r="AU260" s="19" t="s">
        <v>84</v>
      </c>
    </row>
    <row r="261" s="2" customFormat="1" ht="24.15" customHeight="1">
      <c r="A261" s="40"/>
      <c r="B261" s="41"/>
      <c r="C261" s="258" t="s">
        <v>585</v>
      </c>
      <c r="D261" s="258" t="s">
        <v>272</v>
      </c>
      <c r="E261" s="259" t="s">
        <v>1825</v>
      </c>
      <c r="F261" s="260" t="s">
        <v>1826</v>
      </c>
      <c r="G261" s="261" t="s">
        <v>189</v>
      </c>
      <c r="H261" s="262">
        <v>3</v>
      </c>
      <c r="I261" s="263"/>
      <c r="J261" s="264">
        <f>ROUND(I261*H261,2)</f>
        <v>0</v>
      </c>
      <c r="K261" s="260" t="s">
        <v>1678</v>
      </c>
      <c r="L261" s="265"/>
      <c r="M261" s="266" t="s">
        <v>19</v>
      </c>
      <c r="N261" s="267" t="s">
        <v>45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204</v>
      </c>
      <c r="AT261" s="217" t="s">
        <v>272</v>
      </c>
      <c r="AU261" s="217" t="s">
        <v>84</v>
      </c>
      <c r="AY261" s="19" t="s">
        <v>148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82</v>
      </c>
      <c r="BK261" s="218">
        <f>ROUND(I261*H261,2)</f>
        <v>0</v>
      </c>
      <c r="BL261" s="19" t="s">
        <v>156</v>
      </c>
      <c r="BM261" s="217" t="s">
        <v>966</v>
      </c>
    </row>
    <row r="262" s="2" customFormat="1">
      <c r="A262" s="40"/>
      <c r="B262" s="41"/>
      <c r="C262" s="42"/>
      <c r="D262" s="219" t="s">
        <v>158</v>
      </c>
      <c r="E262" s="42"/>
      <c r="F262" s="220" t="s">
        <v>1826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158</v>
      </c>
      <c r="AU262" s="19" t="s">
        <v>84</v>
      </c>
    </row>
    <row r="263" s="2" customFormat="1" ht="24.15" customHeight="1">
      <c r="A263" s="40"/>
      <c r="B263" s="41"/>
      <c r="C263" s="258" t="s">
        <v>590</v>
      </c>
      <c r="D263" s="258" t="s">
        <v>272</v>
      </c>
      <c r="E263" s="259" t="s">
        <v>1827</v>
      </c>
      <c r="F263" s="260" t="s">
        <v>1828</v>
      </c>
      <c r="G263" s="261" t="s">
        <v>189</v>
      </c>
      <c r="H263" s="262">
        <v>1</v>
      </c>
      <c r="I263" s="263"/>
      <c r="J263" s="264">
        <f>ROUND(I263*H263,2)</f>
        <v>0</v>
      </c>
      <c r="K263" s="260" t="s">
        <v>1678</v>
      </c>
      <c r="L263" s="265"/>
      <c r="M263" s="266" t="s">
        <v>19</v>
      </c>
      <c r="N263" s="267" t="s">
        <v>45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204</v>
      </c>
      <c r="AT263" s="217" t="s">
        <v>272</v>
      </c>
      <c r="AU263" s="217" t="s">
        <v>84</v>
      </c>
      <c r="AY263" s="19" t="s">
        <v>148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82</v>
      </c>
      <c r="BK263" s="218">
        <f>ROUND(I263*H263,2)</f>
        <v>0</v>
      </c>
      <c r="BL263" s="19" t="s">
        <v>156</v>
      </c>
      <c r="BM263" s="217" t="s">
        <v>978</v>
      </c>
    </row>
    <row r="264" s="2" customFormat="1">
      <c r="A264" s="40"/>
      <c r="B264" s="41"/>
      <c r="C264" s="42"/>
      <c r="D264" s="219" t="s">
        <v>158</v>
      </c>
      <c r="E264" s="42"/>
      <c r="F264" s="220" t="s">
        <v>1828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158</v>
      </c>
      <c r="AU264" s="19" t="s">
        <v>84</v>
      </c>
    </row>
    <row r="265" s="12" customFormat="1" ht="22.8" customHeight="1">
      <c r="A265" s="12"/>
      <c r="B265" s="190"/>
      <c r="C265" s="191"/>
      <c r="D265" s="192" t="s">
        <v>73</v>
      </c>
      <c r="E265" s="204" t="s">
        <v>1829</v>
      </c>
      <c r="F265" s="204" t="s">
        <v>1830</v>
      </c>
      <c r="G265" s="191"/>
      <c r="H265" s="191"/>
      <c r="I265" s="194"/>
      <c r="J265" s="205">
        <f>BK265</f>
        <v>0</v>
      </c>
      <c r="K265" s="191"/>
      <c r="L265" s="196"/>
      <c r="M265" s="197"/>
      <c r="N265" s="198"/>
      <c r="O265" s="198"/>
      <c r="P265" s="199">
        <f>SUM(P266:P317)</f>
        <v>0</v>
      </c>
      <c r="Q265" s="198"/>
      <c r="R265" s="199">
        <f>SUM(R266:R317)</f>
        <v>0</v>
      </c>
      <c r="S265" s="198"/>
      <c r="T265" s="200">
        <f>SUM(T266:T317)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1" t="s">
        <v>82</v>
      </c>
      <c r="AT265" s="202" t="s">
        <v>73</v>
      </c>
      <c r="AU265" s="202" t="s">
        <v>82</v>
      </c>
      <c r="AY265" s="201" t="s">
        <v>148</v>
      </c>
      <c r="BK265" s="203">
        <f>SUM(BK266:BK317)</f>
        <v>0</v>
      </c>
    </row>
    <row r="266" s="2" customFormat="1" ht="16.5" customHeight="1">
      <c r="A266" s="40"/>
      <c r="B266" s="41"/>
      <c r="C266" s="206" t="s">
        <v>594</v>
      </c>
      <c r="D266" s="206" t="s">
        <v>151</v>
      </c>
      <c r="E266" s="207" t="s">
        <v>1831</v>
      </c>
      <c r="F266" s="208" t="s">
        <v>1832</v>
      </c>
      <c r="G266" s="209" t="s">
        <v>356</v>
      </c>
      <c r="H266" s="210">
        <v>200</v>
      </c>
      <c r="I266" s="211"/>
      <c r="J266" s="212">
        <f>ROUND(I266*H266,2)</f>
        <v>0</v>
      </c>
      <c r="K266" s="208" t="s">
        <v>155</v>
      </c>
      <c r="L266" s="46"/>
      <c r="M266" s="213" t="s">
        <v>19</v>
      </c>
      <c r="N266" s="214" t="s">
        <v>45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156</v>
      </c>
      <c r="AT266" s="217" t="s">
        <v>151</v>
      </c>
      <c r="AU266" s="217" t="s">
        <v>84</v>
      </c>
      <c r="AY266" s="19" t="s">
        <v>148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82</v>
      </c>
      <c r="BK266" s="218">
        <f>ROUND(I266*H266,2)</f>
        <v>0</v>
      </c>
      <c r="BL266" s="19" t="s">
        <v>156</v>
      </c>
      <c r="BM266" s="217" t="s">
        <v>990</v>
      </c>
    </row>
    <row r="267" s="2" customFormat="1">
      <c r="A267" s="40"/>
      <c r="B267" s="41"/>
      <c r="C267" s="42"/>
      <c r="D267" s="219" t="s">
        <v>158</v>
      </c>
      <c r="E267" s="42"/>
      <c r="F267" s="220" t="s">
        <v>1832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158</v>
      </c>
      <c r="AU267" s="19" t="s">
        <v>84</v>
      </c>
    </row>
    <row r="268" s="2" customFormat="1">
      <c r="A268" s="40"/>
      <c r="B268" s="41"/>
      <c r="C268" s="42"/>
      <c r="D268" s="224" t="s">
        <v>160</v>
      </c>
      <c r="E268" s="42"/>
      <c r="F268" s="225" t="s">
        <v>1833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160</v>
      </c>
      <c r="AU268" s="19" t="s">
        <v>84</v>
      </c>
    </row>
    <row r="269" s="2" customFormat="1" ht="16.5" customHeight="1">
      <c r="A269" s="40"/>
      <c r="B269" s="41"/>
      <c r="C269" s="258" t="s">
        <v>598</v>
      </c>
      <c r="D269" s="258" t="s">
        <v>272</v>
      </c>
      <c r="E269" s="259" t="s">
        <v>1834</v>
      </c>
      <c r="F269" s="260" t="s">
        <v>1835</v>
      </c>
      <c r="G269" s="261" t="s">
        <v>356</v>
      </c>
      <c r="H269" s="262">
        <v>210</v>
      </c>
      <c r="I269" s="263"/>
      <c r="J269" s="264">
        <f>ROUND(I269*H269,2)</f>
        <v>0</v>
      </c>
      <c r="K269" s="260" t="s">
        <v>155</v>
      </c>
      <c r="L269" s="265"/>
      <c r="M269" s="266" t="s">
        <v>19</v>
      </c>
      <c r="N269" s="267" t="s">
        <v>45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204</v>
      </c>
      <c r="AT269" s="217" t="s">
        <v>272</v>
      </c>
      <c r="AU269" s="217" t="s">
        <v>84</v>
      </c>
      <c r="AY269" s="19" t="s">
        <v>148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82</v>
      </c>
      <c r="BK269" s="218">
        <f>ROUND(I269*H269,2)</f>
        <v>0</v>
      </c>
      <c r="BL269" s="19" t="s">
        <v>156</v>
      </c>
      <c r="BM269" s="217" t="s">
        <v>1001</v>
      </c>
    </row>
    <row r="270" s="2" customFormat="1">
      <c r="A270" s="40"/>
      <c r="B270" s="41"/>
      <c r="C270" s="42"/>
      <c r="D270" s="219" t="s">
        <v>158</v>
      </c>
      <c r="E270" s="42"/>
      <c r="F270" s="220" t="s">
        <v>1835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158</v>
      </c>
      <c r="AU270" s="19" t="s">
        <v>84</v>
      </c>
    </row>
    <row r="271" s="2" customFormat="1" ht="16.5" customHeight="1">
      <c r="A271" s="40"/>
      <c r="B271" s="41"/>
      <c r="C271" s="206" t="s">
        <v>602</v>
      </c>
      <c r="D271" s="206" t="s">
        <v>151</v>
      </c>
      <c r="E271" s="207" t="s">
        <v>1836</v>
      </c>
      <c r="F271" s="208" t="s">
        <v>1837</v>
      </c>
      <c r="G271" s="209" t="s">
        <v>356</v>
      </c>
      <c r="H271" s="210">
        <v>100</v>
      </c>
      <c r="I271" s="211"/>
      <c r="J271" s="212">
        <f>ROUND(I271*H271,2)</f>
        <v>0</v>
      </c>
      <c r="K271" s="208" t="s">
        <v>155</v>
      </c>
      <c r="L271" s="46"/>
      <c r="M271" s="213" t="s">
        <v>19</v>
      </c>
      <c r="N271" s="214" t="s">
        <v>45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156</v>
      </c>
      <c r="AT271" s="217" t="s">
        <v>151</v>
      </c>
      <c r="AU271" s="217" t="s">
        <v>84</v>
      </c>
      <c r="AY271" s="19" t="s">
        <v>148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82</v>
      </c>
      <c r="BK271" s="218">
        <f>ROUND(I271*H271,2)</f>
        <v>0</v>
      </c>
      <c r="BL271" s="19" t="s">
        <v>156</v>
      </c>
      <c r="BM271" s="217" t="s">
        <v>1015</v>
      </c>
    </row>
    <row r="272" s="2" customFormat="1">
      <c r="A272" s="40"/>
      <c r="B272" s="41"/>
      <c r="C272" s="42"/>
      <c r="D272" s="219" t="s">
        <v>158</v>
      </c>
      <c r="E272" s="42"/>
      <c r="F272" s="220" t="s">
        <v>1837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158</v>
      </c>
      <c r="AU272" s="19" t="s">
        <v>84</v>
      </c>
    </row>
    <row r="273" s="2" customFormat="1">
      <c r="A273" s="40"/>
      <c r="B273" s="41"/>
      <c r="C273" s="42"/>
      <c r="D273" s="224" t="s">
        <v>160</v>
      </c>
      <c r="E273" s="42"/>
      <c r="F273" s="225" t="s">
        <v>1838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160</v>
      </c>
      <c r="AU273" s="19" t="s">
        <v>84</v>
      </c>
    </row>
    <row r="274" s="2" customFormat="1" ht="16.5" customHeight="1">
      <c r="A274" s="40"/>
      <c r="B274" s="41"/>
      <c r="C274" s="258" t="s">
        <v>606</v>
      </c>
      <c r="D274" s="258" t="s">
        <v>272</v>
      </c>
      <c r="E274" s="259" t="s">
        <v>1839</v>
      </c>
      <c r="F274" s="260" t="s">
        <v>1840</v>
      </c>
      <c r="G274" s="261" t="s">
        <v>356</v>
      </c>
      <c r="H274" s="262">
        <v>105</v>
      </c>
      <c r="I274" s="263"/>
      <c r="J274" s="264">
        <f>ROUND(I274*H274,2)</f>
        <v>0</v>
      </c>
      <c r="K274" s="260" t="s">
        <v>155</v>
      </c>
      <c r="L274" s="265"/>
      <c r="M274" s="266" t="s">
        <v>19</v>
      </c>
      <c r="N274" s="267" t="s">
        <v>45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204</v>
      </c>
      <c r="AT274" s="217" t="s">
        <v>272</v>
      </c>
      <c r="AU274" s="217" t="s">
        <v>84</v>
      </c>
      <c r="AY274" s="19" t="s">
        <v>148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82</v>
      </c>
      <c r="BK274" s="218">
        <f>ROUND(I274*H274,2)</f>
        <v>0</v>
      </c>
      <c r="BL274" s="19" t="s">
        <v>156</v>
      </c>
      <c r="BM274" s="217" t="s">
        <v>1031</v>
      </c>
    </row>
    <row r="275" s="2" customFormat="1">
      <c r="A275" s="40"/>
      <c r="B275" s="41"/>
      <c r="C275" s="42"/>
      <c r="D275" s="219" t="s">
        <v>158</v>
      </c>
      <c r="E275" s="42"/>
      <c r="F275" s="220" t="s">
        <v>1840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158</v>
      </c>
      <c r="AU275" s="19" t="s">
        <v>84</v>
      </c>
    </row>
    <row r="276" s="2" customFormat="1" ht="16.5" customHeight="1">
      <c r="A276" s="40"/>
      <c r="B276" s="41"/>
      <c r="C276" s="206" t="s">
        <v>614</v>
      </c>
      <c r="D276" s="206" t="s">
        <v>151</v>
      </c>
      <c r="E276" s="207" t="s">
        <v>1841</v>
      </c>
      <c r="F276" s="208" t="s">
        <v>1842</v>
      </c>
      <c r="G276" s="209" t="s">
        <v>189</v>
      </c>
      <c r="H276" s="210">
        <v>400</v>
      </c>
      <c r="I276" s="211"/>
      <c r="J276" s="212">
        <f>ROUND(I276*H276,2)</f>
        <v>0</v>
      </c>
      <c r="K276" s="208" t="s">
        <v>155</v>
      </c>
      <c r="L276" s="46"/>
      <c r="M276" s="213" t="s">
        <v>19</v>
      </c>
      <c r="N276" s="214" t="s">
        <v>45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156</v>
      </c>
      <c r="AT276" s="217" t="s">
        <v>151</v>
      </c>
      <c r="AU276" s="217" t="s">
        <v>84</v>
      </c>
      <c r="AY276" s="19" t="s">
        <v>148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82</v>
      </c>
      <c r="BK276" s="218">
        <f>ROUND(I276*H276,2)</f>
        <v>0</v>
      </c>
      <c r="BL276" s="19" t="s">
        <v>156</v>
      </c>
      <c r="BM276" s="217" t="s">
        <v>1043</v>
      </c>
    </row>
    <row r="277" s="2" customFormat="1">
      <c r="A277" s="40"/>
      <c r="B277" s="41"/>
      <c r="C277" s="42"/>
      <c r="D277" s="219" t="s">
        <v>158</v>
      </c>
      <c r="E277" s="42"/>
      <c r="F277" s="220" t="s">
        <v>1842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158</v>
      </c>
      <c r="AU277" s="19" t="s">
        <v>84</v>
      </c>
    </row>
    <row r="278" s="2" customFormat="1">
      <c r="A278" s="40"/>
      <c r="B278" s="41"/>
      <c r="C278" s="42"/>
      <c r="D278" s="224" t="s">
        <v>160</v>
      </c>
      <c r="E278" s="42"/>
      <c r="F278" s="225" t="s">
        <v>1843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160</v>
      </c>
      <c r="AU278" s="19" t="s">
        <v>84</v>
      </c>
    </row>
    <row r="279" s="2" customFormat="1" ht="16.5" customHeight="1">
      <c r="A279" s="40"/>
      <c r="B279" s="41"/>
      <c r="C279" s="258" t="s">
        <v>621</v>
      </c>
      <c r="D279" s="258" t="s">
        <v>272</v>
      </c>
      <c r="E279" s="259" t="s">
        <v>1844</v>
      </c>
      <c r="F279" s="260" t="s">
        <v>1845</v>
      </c>
      <c r="G279" s="261" t="s">
        <v>189</v>
      </c>
      <c r="H279" s="262">
        <v>400</v>
      </c>
      <c r="I279" s="263"/>
      <c r="J279" s="264">
        <f>ROUND(I279*H279,2)</f>
        <v>0</v>
      </c>
      <c r="K279" s="260" t="s">
        <v>155</v>
      </c>
      <c r="L279" s="265"/>
      <c r="M279" s="266" t="s">
        <v>19</v>
      </c>
      <c r="N279" s="267" t="s">
        <v>45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204</v>
      </c>
      <c r="AT279" s="217" t="s">
        <v>272</v>
      </c>
      <c r="AU279" s="217" t="s">
        <v>84</v>
      </c>
      <c r="AY279" s="19" t="s">
        <v>148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82</v>
      </c>
      <c r="BK279" s="218">
        <f>ROUND(I279*H279,2)</f>
        <v>0</v>
      </c>
      <c r="BL279" s="19" t="s">
        <v>156</v>
      </c>
      <c r="BM279" s="217" t="s">
        <v>1055</v>
      </c>
    </row>
    <row r="280" s="2" customFormat="1">
      <c r="A280" s="40"/>
      <c r="B280" s="41"/>
      <c r="C280" s="42"/>
      <c r="D280" s="219" t="s">
        <v>158</v>
      </c>
      <c r="E280" s="42"/>
      <c r="F280" s="220" t="s">
        <v>1845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158</v>
      </c>
      <c r="AU280" s="19" t="s">
        <v>84</v>
      </c>
    </row>
    <row r="281" s="2" customFormat="1" ht="24.15" customHeight="1">
      <c r="A281" s="40"/>
      <c r="B281" s="41"/>
      <c r="C281" s="258" t="s">
        <v>627</v>
      </c>
      <c r="D281" s="258" t="s">
        <v>272</v>
      </c>
      <c r="E281" s="259" t="s">
        <v>1846</v>
      </c>
      <c r="F281" s="260" t="s">
        <v>1847</v>
      </c>
      <c r="G281" s="261" t="s">
        <v>1848</v>
      </c>
      <c r="H281" s="262">
        <v>4</v>
      </c>
      <c r="I281" s="263"/>
      <c r="J281" s="264">
        <f>ROUND(I281*H281,2)</f>
        <v>0</v>
      </c>
      <c r="K281" s="260" t="s">
        <v>155</v>
      </c>
      <c r="L281" s="265"/>
      <c r="M281" s="266" t="s">
        <v>19</v>
      </c>
      <c r="N281" s="267" t="s">
        <v>45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204</v>
      </c>
      <c r="AT281" s="217" t="s">
        <v>272</v>
      </c>
      <c r="AU281" s="217" t="s">
        <v>84</v>
      </c>
      <c r="AY281" s="19" t="s">
        <v>148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82</v>
      </c>
      <c r="BK281" s="218">
        <f>ROUND(I281*H281,2)</f>
        <v>0</v>
      </c>
      <c r="BL281" s="19" t="s">
        <v>156</v>
      </c>
      <c r="BM281" s="217" t="s">
        <v>1069</v>
      </c>
    </row>
    <row r="282" s="2" customFormat="1">
      <c r="A282" s="40"/>
      <c r="B282" s="41"/>
      <c r="C282" s="42"/>
      <c r="D282" s="219" t="s">
        <v>158</v>
      </c>
      <c r="E282" s="42"/>
      <c r="F282" s="220" t="s">
        <v>1847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158</v>
      </c>
      <c r="AU282" s="19" t="s">
        <v>84</v>
      </c>
    </row>
    <row r="283" s="2" customFormat="1" ht="24.15" customHeight="1">
      <c r="A283" s="40"/>
      <c r="B283" s="41"/>
      <c r="C283" s="258" t="s">
        <v>635</v>
      </c>
      <c r="D283" s="258" t="s">
        <v>272</v>
      </c>
      <c r="E283" s="259" t="s">
        <v>1849</v>
      </c>
      <c r="F283" s="260" t="s">
        <v>1850</v>
      </c>
      <c r="G283" s="261" t="s">
        <v>1848</v>
      </c>
      <c r="H283" s="262">
        <v>4</v>
      </c>
      <c r="I283" s="263"/>
      <c r="J283" s="264">
        <f>ROUND(I283*H283,2)</f>
        <v>0</v>
      </c>
      <c r="K283" s="260" t="s">
        <v>155</v>
      </c>
      <c r="L283" s="265"/>
      <c r="M283" s="266" t="s">
        <v>19</v>
      </c>
      <c r="N283" s="267" t="s">
        <v>45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204</v>
      </c>
      <c r="AT283" s="217" t="s">
        <v>272</v>
      </c>
      <c r="AU283" s="217" t="s">
        <v>84</v>
      </c>
      <c r="AY283" s="19" t="s">
        <v>148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82</v>
      </c>
      <c r="BK283" s="218">
        <f>ROUND(I283*H283,2)</f>
        <v>0</v>
      </c>
      <c r="BL283" s="19" t="s">
        <v>156</v>
      </c>
      <c r="BM283" s="217" t="s">
        <v>1082</v>
      </c>
    </row>
    <row r="284" s="2" customFormat="1">
      <c r="A284" s="40"/>
      <c r="B284" s="41"/>
      <c r="C284" s="42"/>
      <c r="D284" s="219" t="s">
        <v>158</v>
      </c>
      <c r="E284" s="42"/>
      <c r="F284" s="220" t="s">
        <v>1850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158</v>
      </c>
      <c r="AU284" s="19" t="s">
        <v>84</v>
      </c>
    </row>
    <row r="285" s="2" customFormat="1" ht="16.5" customHeight="1">
      <c r="A285" s="40"/>
      <c r="B285" s="41"/>
      <c r="C285" s="206" t="s">
        <v>641</v>
      </c>
      <c r="D285" s="206" t="s">
        <v>151</v>
      </c>
      <c r="E285" s="207" t="s">
        <v>1851</v>
      </c>
      <c r="F285" s="208" t="s">
        <v>1852</v>
      </c>
      <c r="G285" s="209" t="s">
        <v>356</v>
      </c>
      <c r="H285" s="210">
        <v>1890</v>
      </c>
      <c r="I285" s="211"/>
      <c r="J285" s="212">
        <f>ROUND(I285*H285,2)</f>
        <v>0</v>
      </c>
      <c r="K285" s="208" t="s">
        <v>155</v>
      </c>
      <c r="L285" s="46"/>
      <c r="M285" s="213" t="s">
        <v>19</v>
      </c>
      <c r="N285" s="214" t="s">
        <v>45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156</v>
      </c>
      <c r="AT285" s="217" t="s">
        <v>151</v>
      </c>
      <c r="AU285" s="217" t="s">
        <v>84</v>
      </c>
      <c r="AY285" s="19" t="s">
        <v>148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82</v>
      </c>
      <c r="BK285" s="218">
        <f>ROUND(I285*H285,2)</f>
        <v>0</v>
      </c>
      <c r="BL285" s="19" t="s">
        <v>156</v>
      </c>
      <c r="BM285" s="217" t="s">
        <v>1093</v>
      </c>
    </row>
    <row r="286" s="2" customFormat="1">
      <c r="A286" s="40"/>
      <c r="B286" s="41"/>
      <c r="C286" s="42"/>
      <c r="D286" s="219" t="s">
        <v>158</v>
      </c>
      <c r="E286" s="42"/>
      <c r="F286" s="220" t="s">
        <v>1852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158</v>
      </c>
      <c r="AU286" s="19" t="s">
        <v>84</v>
      </c>
    </row>
    <row r="287" s="2" customFormat="1">
      <c r="A287" s="40"/>
      <c r="B287" s="41"/>
      <c r="C287" s="42"/>
      <c r="D287" s="224" t="s">
        <v>160</v>
      </c>
      <c r="E287" s="42"/>
      <c r="F287" s="225" t="s">
        <v>1853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160</v>
      </c>
      <c r="AU287" s="19" t="s">
        <v>84</v>
      </c>
    </row>
    <row r="288" s="2" customFormat="1">
      <c r="A288" s="40"/>
      <c r="B288" s="41"/>
      <c r="C288" s="42"/>
      <c r="D288" s="219" t="s">
        <v>1698</v>
      </c>
      <c r="E288" s="42"/>
      <c r="F288" s="276" t="s">
        <v>1854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1698</v>
      </c>
      <c r="AU288" s="19" t="s">
        <v>84</v>
      </c>
    </row>
    <row r="289" s="2" customFormat="1" ht="24.15" customHeight="1">
      <c r="A289" s="40"/>
      <c r="B289" s="41"/>
      <c r="C289" s="258" t="s">
        <v>647</v>
      </c>
      <c r="D289" s="258" t="s">
        <v>272</v>
      </c>
      <c r="E289" s="259" t="s">
        <v>1855</v>
      </c>
      <c r="F289" s="260" t="s">
        <v>1856</v>
      </c>
      <c r="G289" s="261" t="s">
        <v>356</v>
      </c>
      <c r="H289" s="262">
        <v>2268</v>
      </c>
      <c r="I289" s="263"/>
      <c r="J289" s="264">
        <f>ROUND(I289*H289,2)</f>
        <v>0</v>
      </c>
      <c r="K289" s="260" t="s">
        <v>155</v>
      </c>
      <c r="L289" s="265"/>
      <c r="M289" s="266" t="s">
        <v>19</v>
      </c>
      <c r="N289" s="267" t="s">
        <v>45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204</v>
      </c>
      <c r="AT289" s="217" t="s">
        <v>272</v>
      </c>
      <c r="AU289" s="217" t="s">
        <v>84</v>
      </c>
      <c r="AY289" s="19" t="s">
        <v>148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82</v>
      </c>
      <c r="BK289" s="218">
        <f>ROUND(I289*H289,2)</f>
        <v>0</v>
      </c>
      <c r="BL289" s="19" t="s">
        <v>156</v>
      </c>
      <c r="BM289" s="217" t="s">
        <v>1109</v>
      </c>
    </row>
    <row r="290" s="2" customFormat="1">
      <c r="A290" s="40"/>
      <c r="B290" s="41"/>
      <c r="C290" s="42"/>
      <c r="D290" s="219" t="s">
        <v>158</v>
      </c>
      <c r="E290" s="42"/>
      <c r="F290" s="220" t="s">
        <v>1856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158</v>
      </c>
      <c r="AU290" s="19" t="s">
        <v>84</v>
      </c>
    </row>
    <row r="291" s="2" customFormat="1" ht="16.5" customHeight="1">
      <c r="A291" s="40"/>
      <c r="B291" s="41"/>
      <c r="C291" s="206" t="s">
        <v>654</v>
      </c>
      <c r="D291" s="206" t="s">
        <v>151</v>
      </c>
      <c r="E291" s="207" t="s">
        <v>1851</v>
      </c>
      <c r="F291" s="208" t="s">
        <v>1852</v>
      </c>
      <c r="G291" s="209" t="s">
        <v>356</v>
      </c>
      <c r="H291" s="210">
        <v>300</v>
      </c>
      <c r="I291" s="211"/>
      <c r="J291" s="212">
        <f>ROUND(I291*H291,2)</f>
        <v>0</v>
      </c>
      <c r="K291" s="208" t="s">
        <v>155</v>
      </c>
      <c r="L291" s="46"/>
      <c r="M291" s="213" t="s">
        <v>19</v>
      </c>
      <c r="N291" s="214" t="s">
        <v>45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156</v>
      </c>
      <c r="AT291" s="217" t="s">
        <v>151</v>
      </c>
      <c r="AU291" s="217" t="s">
        <v>84</v>
      </c>
      <c r="AY291" s="19" t="s">
        <v>148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82</v>
      </c>
      <c r="BK291" s="218">
        <f>ROUND(I291*H291,2)</f>
        <v>0</v>
      </c>
      <c r="BL291" s="19" t="s">
        <v>156</v>
      </c>
      <c r="BM291" s="217" t="s">
        <v>1121</v>
      </c>
    </row>
    <row r="292" s="2" customFormat="1">
      <c r="A292" s="40"/>
      <c r="B292" s="41"/>
      <c r="C292" s="42"/>
      <c r="D292" s="219" t="s">
        <v>158</v>
      </c>
      <c r="E292" s="42"/>
      <c r="F292" s="220" t="s">
        <v>1852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158</v>
      </c>
      <c r="AU292" s="19" t="s">
        <v>84</v>
      </c>
    </row>
    <row r="293" s="2" customFormat="1">
      <c r="A293" s="40"/>
      <c r="B293" s="41"/>
      <c r="C293" s="42"/>
      <c r="D293" s="224" t="s">
        <v>160</v>
      </c>
      <c r="E293" s="42"/>
      <c r="F293" s="225" t="s">
        <v>1853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160</v>
      </c>
      <c r="AU293" s="19" t="s">
        <v>84</v>
      </c>
    </row>
    <row r="294" s="2" customFormat="1">
      <c r="A294" s="40"/>
      <c r="B294" s="41"/>
      <c r="C294" s="42"/>
      <c r="D294" s="219" t="s">
        <v>1698</v>
      </c>
      <c r="E294" s="42"/>
      <c r="F294" s="276" t="s">
        <v>1857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1698</v>
      </c>
      <c r="AU294" s="19" t="s">
        <v>84</v>
      </c>
    </row>
    <row r="295" s="2" customFormat="1" ht="24.15" customHeight="1">
      <c r="A295" s="40"/>
      <c r="B295" s="41"/>
      <c r="C295" s="258" t="s">
        <v>662</v>
      </c>
      <c r="D295" s="258" t="s">
        <v>272</v>
      </c>
      <c r="E295" s="259" t="s">
        <v>1858</v>
      </c>
      <c r="F295" s="260" t="s">
        <v>1859</v>
      </c>
      <c r="G295" s="261" t="s">
        <v>356</v>
      </c>
      <c r="H295" s="262">
        <v>360</v>
      </c>
      <c r="I295" s="263"/>
      <c r="J295" s="264">
        <f>ROUND(I295*H295,2)</f>
        <v>0</v>
      </c>
      <c r="K295" s="260" t="s">
        <v>155</v>
      </c>
      <c r="L295" s="265"/>
      <c r="M295" s="266" t="s">
        <v>19</v>
      </c>
      <c r="N295" s="267" t="s">
        <v>45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204</v>
      </c>
      <c r="AT295" s="217" t="s">
        <v>272</v>
      </c>
      <c r="AU295" s="217" t="s">
        <v>84</v>
      </c>
      <c r="AY295" s="19" t="s">
        <v>148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82</v>
      </c>
      <c r="BK295" s="218">
        <f>ROUND(I295*H295,2)</f>
        <v>0</v>
      </c>
      <c r="BL295" s="19" t="s">
        <v>156</v>
      </c>
      <c r="BM295" s="217" t="s">
        <v>1132</v>
      </c>
    </row>
    <row r="296" s="2" customFormat="1">
      <c r="A296" s="40"/>
      <c r="B296" s="41"/>
      <c r="C296" s="42"/>
      <c r="D296" s="219" t="s">
        <v>158</v>
      </c>
      <c r="E296" s="42"/>
      <c r="F296" s="220" t="s">
        <v>1859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158</v>
      </c>
      <c r="AU296" s="19" t="s">
        <v>84</v>
      </c>
    </row>
    <row r="297" s="2" customFormat="1" ht="16.5" customHeight="1">
      <c r="A297" s="40"/>
      <c r="B297" s="41"/>
      <c r="C297" s="206" t="s">
        <v>669</v>
      </c>
      <c r="D297" s="206" t="s">
        <v>151</v>
      </c>
      <c r="E297" s="207" t="s">
        <v>1860</v>
      </c>
      <c r="F297" s="208" t="s">
        <v>1861</v>
      </c>
      <c r="G297" s="209" t="s">
        <v>189</v>
      </c>
      <c r="H297" s="210">
        <v>50</v>
      </c>
      <c r="I297" s="211"/>
      <c r="J297" s="212">
        <f>ROUND(I297*H297,2)</f>
        <v>0</v>
      </c>
      <c r="K297" s="208" t="s">
        <v>155</v>
      </c>
      <c r="L297" s="46"/>
      <c r="M297" s="213" t="s">
        <v>19</v>
      </c>
      <c r="N297" s="214" t="s">
        <v>45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156</v>
      </c>
      <c r="AT297" s="217" t="s">
        <v>151</v>
      </c>
      <c r="AU297" s="217" t="s">
        <v>84</v>
      </c>
      <c r="AY297" s="19" t="s">
        <v>148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82</v>
      </c>
      <c r="BK297" s="218">
        <f>ROUND(I297*H297,2)</f>
        <v>0</v>
      </c>
      <c r="BL297" s="19" t="s">
        <v>156</v>
      </c>
      <c r="BM297" s="217" t="s">
        <v>1144</v>
      </c>
    </row>
    <row r="298" s="2" customFormat="1">
      <c r="A298" s="40"/>
      <c r="B298" s="41"/>
      <c r="C298" s="42"/>
      <c r="D298" s="219" t="s">
        <v>158</v>
      </c>
      <c r="E298" s="42"/>
      <c r="F298" s="220" t="s">
        <v>1861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158</v>
      </c>
      <c r="AU298" s="19" t="s">
        <v>84</v>
      </c>
    </row>
    <row r="299" s="2" customFormat="1">
      <c r="A299" s="40"/>
      <c r="B299" s="41"/>
      <c r="C299" s="42"/>
      <c r="D299" s="224" t="s">
        <v>160</v>
      </c>
      <c r="E299" s="42"/>
      <c r="F299" s="225" t="s">
        <v>1862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160</v>
      </c>
      <c r="AU299" s="19" t="s">
        <v>84</v>
      </c>
    </row>
    <row r="300" s="2" customFormat="1" ht="24.15" customHeight="1">
      <c r="A300" s="40"/>
      <c r="B300" s="41"/>
      <c r="C300" s="258" t="s">
        <v>674</v>
      </c>
      <c r="D300" s="258" t="s">
        <v>272</v>
      </c>
      <c r="E300" s="259" t="s">
        <v>1863</v>
      </c>
      <c r="F300" s="260" t="s">
        <v>1864</v>
      </c>
      <c r="G300" s="261" t="s">
        <v>1848</v>
      </c>
      <c r="H300" s="262">
        <v>1</v>
      </c>
      <c r="I300" s="263"/>
      <c r="J300" s="264">
        <f>ROUND(I300*H300,2)</f>
        <v>0</v>
      </c>
      <c r="K300" s="260" t="s">
        <v>155</v>
      </c>
      <c r="L300" s="265"/>
      <c r="M300" s="266" t="s">
        <v>19</v>
      </c>
      <c r="N300" s="267" t="s">
        <v>45</v>
      </c>
      <c r="O300" s="86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204</v>
      </c>
      <c r="AT300" s="217" t="s">
        <v>272</v>
      </c>
      <c r="AU300" s="217" t="s">
        <v>84</v>
      </c>
      <c r="AY300" s="19" t="s">
        <v>148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82</v>
      </c>
      <c r="BK300" s="218">
        <f>ROUND(I300*H300,2)</f>
        <v>0</v>
      </c>
      <c r="BL300" s="19" t="s">
        <v>156</v>
      </c>
      <c r="BM300" s="217" t="s">
        <v>1160</v>
      </c>
    </row>
    <row r="301" s="2" customFormat="1">
      <c r="A301" s="40"/>
      <c r="B301" s="41"/>
      <c r="C301" s="42"/>
      <c r="D301" s="219" t="s">
        <v>158</v>
      </c>
      <c r="E301" s="42"/>
      <c r="F301" s="220" t="s">
        <v>1864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158</v>
      </c>
      <c r="AU301" s="19" t="s">
        <v>84</v>
      </c>
    </row>
    <row r="302" s="2" customFormat="1" ht="16.5" customHeight="1">
      <c r="A302" s="40"/>
      <c r="B302" s="41"/>
      <c r="C302" s="206" t="s">
        <v>679</v>
      </c>
      <c r="D302" s="206" t="s">
        <v>151</v>
      </c>
      <c r="E302" s="207" t="s">
        <v>1865</v>
      </c>
      <c r="F302" s="208" t="s">
        <v>1866</v>
      </c>
      <c r="G302" s="209" t="s">
        <v>189</v>
      </c>
      <c r="H302" s="210">
        <v>50</v>
      </c>
      <c r="I302" s="211"/>
      <c r="J302" s="212">
        <f>ROUND(I302*H302,2)</f>
        <v>0</v>
      </c>
      <c r="K302" s="208" t="s">
        <v>1867</v>
      </c>
      <c r="L302" s="46"/>
      <c r="M302" s="213" t="s">
        <v>19</v>
      </c>
      <c r="N302" s="214" t="s">
        <v>45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156</v>
      </c>
      <c r="AT302" s="217" t="s">
        <v>151</v>
      </c>
      <c r="AU302" s="217" t="s">
        <v>84</v>
      </c>
      <c r="AY302" s="19" t="s">
        <v>148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82</v>
      </c>
      <c r="BK302" s="218">
        <f>ROUND(I302*H302,2)</f>
        <v>0</v>
      </c>
      <c r="BL302" s="19" t="s">
        <v>156</v>
      </c>
      <c r="BM302" s="217" t="s">
        <v>1172</v>
      </c>
    </row>
    <row r="303" s="2" customFormat="1">
      <c r="A303" s="40"/>
      <c r="B303" s="41"/>
      <c r="C303" s="42"/>
      <c r="D303" s="219" t="s">
        <v>158</v>
      </c>
      <c r="E303" s="42"/>
      <c r="F303" s="220" t="s">
        <v>1866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158</v>
      </c>
      <c r="AU303" s="19" t="s">
        <v>84</v>
      </c>
    </row>
    <row r="304" s="2" customFormat="1">
      <c r="A304" s="40"/>
      <c r="B304" s="41"/>
      <c r="C304" s="42"/>
      <c r="D304" s="224" t="s">
        <v>160</v>
      </c>
      <c r="E304" s="42"/>
      <c r="F304" s="225" t="s">
        <v>1868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160</v>
      </c>
      <c r="AU304" s="19" t="s">
        <v>84</v>
      </c>
    </row>
    <row r="305" s="2" customFormat="1" ht="16.5" customHeight="1">
      <c r="A305" s="40"/>
      <c r="B305" s="41"/>
      <c r="C305" s="258" t="s">
        <v>684</v>
      </c>
      <c r="D305" s="258" t="s">
        <v>272</v>
      </c>
      <c r="E305" s="259" t="s">
        <v>1869</v>
      </c>
      <c r="F305" s="260" t="s">
        <v>1870</v>
      </c>
      <c r="G305" s="261" t="s">
        <v>189</v>
      </c>
      <c r="H305" s="262">
        <v>50</v>
      </c>
      <c r="I305" s="263"/>
      <c r="J305" s="264">
        <f>ROUND(I305*H305,2)</f>
        <v>0</v>
      </c>
      <c r="K305" s="260" t="s">
        <v>155</v>
      </c>
      <c r="L305" s="265"/>
      <c r="M305" s="266" t="s">
        <v>19</v>
      </c>
      <c r="N305" s="267" t="s">
        <v>45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204</v>
      </c>
      <c r="AT305" s="217" t="s">
        <v>272</v>
      </c>
      <c r="AU305" s="217" t="s">
        <v>84</v>
      </c>
      <c r="AY305" s="19" t="s">
        <v>148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82</v>
      </c>
      <c r="BK305" s="218">
        <f>ROUND(I305*H305,2)</f>
        <v>0</v>
      </c>
      <c r="BL305" s="19" t="s">
        <v>156</v>
      </c>
      <c r="BM305" s="217" t="s">
        <v>1188</v>
      </c>
    </row>
    <row r="306" s="2" customFormat="1">
      <c r="A306" s="40"/>
      <c r="B306" s="41"/>
      <c r="C306" s="42"/>
      <c r="D306" s="219" t="s">
        <v>158</v>
      </c>
      <c r="E306" s="42"/>
      <c r="F306" s="220" t="s">
        <v>1870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158</v>
      </c>
      <c r="AU306" s="19" t="s">
        <v>84</v>
      </c>
    </row>
    <row r="307" s="2" customFormat="1" ht="16.5" customHeight="1">
      <c r="A307" s="40"/>
      <c r="B307" s="41"/>
      <c r="C307" s="206" t="s">
        <v>691</v>
      </c>
      <c r="D307" s="206" t="s">
        <v>151</v>
      </c>
      <c r="E307" s="207" t="s">
        <v>1871</v>
      </c>
      <c r="F307" s="208" t="s">
        <v>1872</v>
      </c>
      <c r="G307" s="209" t="s">
        <v>189</v>
      </c>
      <c r="H307" s="210">
        <v>13</v>
      </c>
      <c r="I307" s="211"/>
      <c r="J307" s="212">
        <f>ROUND(I307*H307,2)</f>
        <v>0</v>
      </c>
      <c r="K307" s="208" t="s">
        <v>155</v>
      </c>
      <c r="L307" s="46"/>
      <c r="M307" s="213" t="s">
        <v>19</v>
      </c>
      <c r="N307" s="214" t="s">
        <v>45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156</v>
      </c>
      <c r="AT307" s="217" t="s">
        <v>151</v>
      </c>
      <c r="AU307" s="217" t="s">
        <v>84</v>
      </c>
      <c r="AY307" s="19" t="s">
        <v>148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82</v>
      </c>
      <c r="BK307" s="218">
        <f>ROUND(I307*H307,2)</f>
        <v>0</v>
      </c>
      <c r="BL307" s="19" t="s">
        <v>156</v>
      </c>
      <c r="BM307" s="217" t="s">
        <v>1200</v>
      </c>
    </row>
    <row r="308" s="2" customFormat="1">
      <c r="A308" s="40"/>
      <c r="B308" s="41"/>
      <c r="C308" s="42"/>
      <c r="D308" s="219" t="s">
        <v>158</v>
      </c>
      <c r="E308" s="42"/>
      <c r="F308" s="220" t="s">
        <v>1872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158</v>
      </c>
      <c r="AU308" s="19" t="s">
        <v>84</v>
      </c>
    </row>
    <row r="309" s="2" customFormat="1">
      <c r="A309" s="40"/>
      <c r="B309" s="41"/>
      <c r="C309" s="42"/>
      <c r="D309" s="224" t="s">
        <v>160</v>
      </c>
      <c r="E309" s="42"/>
      <c r="F309" s="225" t="s">
        <v>1873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160</v>
      </c>
      <c r="AU309" s="19" t="s">
        <v>84</v>
      </c>
    </row>
    <row r="310" s="2" customFormat="1" ht="16.5" customHeight="1">
      <c r="A310" s="40"/>
      <c r="B310" s="41"/>
      <c r="C310" s="206" t="s">
        <v>698</v>
      </c>
      <c r="D310" s="206" t="s">
        <v>151</v>
      </c>
      <c r="E310" s="207" t="s">
        <v>1874</v>
      </c>
      <c r="F310" s="208" t="s">
        <v>1875</v>
      </c>
      <c r="G310" s="209" t="s">
        <v>356</v>
      </c>
      <c r="H310" s="210">
        <v>30</v>
      </c>
      <c r="I310" s="211"/>
      <c r="J310" s="212">
        <f>ROUND(I310*H310,2)</f>
        <v>0</v>
      </c>
      <c r="K310" s="208" t="s">
        <v>155</v>
      </c>
      <c r="L310" s="46"/>
      <c r="M310" s="213" t="s">
        <v>19</v>
      </c>
      <c r="N310" s="214" t="s">
        <v>45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156</v>
      </c>
      <c r="AT310" s="217" t="s">
        <v>151</v>
      </c>
      <c r="AU310" s="217" t="s">
        <v>84</v>
      </c>
      <c r="AY310" s="19" t="s">
        <v>148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82</v>
      </c>
      <c r="BK310" s="218">
        <f>ROUND(I310*H310,2)</f>
        <v>0</v>
      </c>
      <c r="BL310" s="19" t="s">
        <v>156</v>
      </c>
      <c r="BM310" s="217" t="s">
        <v>1211</v>
      </c>
    </row>
    <row r="311" s="2" customFormat="1">
      <c r="A311" s="40"/>
      <c r="B311" s="41"/>
      <c r="C311" s="42"/>
      <c r="D311" s="219" t="s">
        <v>158</v>
      </c>
      <c r="E311" s="42"/>
      <c r="F311" s="220" t="s">
        <v>1875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158</v>
      </c>
      <c r="AU311" s="19" t="s">
        <v>84</v>
      </c>
    </row>
    <row r="312" s="2" customFormat="1">
      <c r="A312" s="40"/>
      <c r="B312" s="41"/>
      <c r="C312" s="42"/>
      <c r="D312" s="224" t="s">
        <v>160</v>
      </c>
      <c r="E312" s="42"/>
      <c r="F312" s="225" t="s">
        <v>1876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160</v>
      </c>
      <c r="AU312" s="19" t="s">
        <v>84</v>
      </c>
    </row>
    <row r="313" s="2" customFormat="1" ht="16.5" customHeight="1">
      <c r="A313" s="40"/>
      <c r="B313" s="41"/>
      <c r="C313" s="206" t="s">
        <v>704</v>
      </c>
      <c r="D313" s="206" t="s">
        <v>151</v>
      </c>
      <c r="E313" s="207" t="s">
        <v>1877</v>
      </c>
      <c r="F313" s="208" t="s">
        <v>1878</v>
      </c>
      <c r="G313" s="209" t="s">
        <v>189</v>
      </c>
      <c r="H313" s="210">
        <v>3</v>
      </c>
      <c r="I313" s="211"/>
      <c r="J313" s="212">
        <f>ROUND(I313*H313,2)</f>
        <v>0</v>
      </c>
      <c r="K313" s="208" t="s">
        <v>155</v>
      </c>
      <c r="L313" s="46"/>
      <c r="M313" s="213" t="s">
        <v>19</v>
      </c>
      <c r="N313" s="214" t="s">
        <v>45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156</v>
      </c>
      <c r="AT313" s="217" t="s">
        <v>151</v>
      </c>
      <c r="AU313" s="217" t="s">
        <v>84</v>
      </c>
      <c r="AY313" s="19" t="s">
        <v>148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82</v>
      </c>
      <c r="BK313" s="218">
        <f>ROUND(I313*H313,2)</f>
        <v>0</v>
      </c>
      <c r="BL313" s="19" t="s">
        <v>156</v>
      </c>
      <c r="BM313" s="217" t="s">
        <v>1221</v>
      </c>
    </row>
    <row r="314" s="2" customFormat="1">
      <c r="A314" s="40"/>
      <c r="B314" s="41"/>
      <c r="C314" s="42"/>
      <c r="D314" s="219" t="s">
        <v>158</v>
      </c>
      <c r="E314" s="42"/>
      <c r="F314" s="220" t="s">
        <v>1878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158</v>
      </c>
      <c r="AU314" s="19" t="s">
        <v>84</v>
      </c>
    </row>
    <row r="315" s="2" customFormat="1">
      <c r="A315" s="40"/>
      <c r="B315" s="41"/>
      <c r="C315" s="42"/>
      <c r="D315" s="224" t="s">
        <v>160</v>
      </c>
      <c r="E315" s="42"/>
      <c r="F315" s="225" t="s">
        <v>1879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160</v>
      </c>
      <c r="AU315" s="19" t="s">
        <v>84</v>
      </c>
    </row>
    <row r="316" s="2" customFormat="1" ht="16.5" customHeight="1">
      <c r="A316" s="40"/>
      <c r="B316" s="41"/>
      <c r="C316" s="258" t="s">
        <v>712</v>
      </c>
      <c r="D316" s="258" t="s">
        <v>272</v>
      </c>
      <c r="E316" s="259" t="s">
        <v>1880</v>
      </c>
      <c r="F316" s="260" t="s">
        <v>1881</v>
      </c>
      <c r="G316" s="261" t="s">
        <v>1316</v>
      </c>
      <c r="H316" s="262">
        <v>6</v>
      </c>
      <c r="I316" s="263"/>
      <c r="J316" s="264">
        <f>ROUND(I316*H316,2)</f>
        <v>0</v>
      </c>
      <c r="K316" s="260" t="s">
        <v>155</v>
      </c>
      <c r="L316" s="265"/>
      <c r="M316" s="266" t="s">
        <v>19</v>
      </c>
      <c r="N316" s="267" t="s">
        <v>45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204</v>
      </c>
      <c r="AT316" s="217" t="s">
        <v>272</v>
      </c>
      <c r="AU316" s="217" t="s">
        <v>84</v>
      </c>
      <c r="AY316" s="19" t="s">
        <v>148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82</v>
      </c>
      <c r="BK316" s="218">
        <f>ROUND(I316*H316,2)</f>
        <v>0</v>
      </c>
      <c r="BL316" s="19" t="s">
        <v>156</v>
      </c>
      <c r="BM316" s="217" t="s">
        <v>1233</v>
      </c>
    </row>
    <row r="317" s="2" customFormat="1">
      <c r="A317" s="40"/>
      <c r="B317" s="41"/>
      <c r="C317" s="42"/>
      <c r="D317" s="219" t="s">
        <v>158</v>
      </c>
      <c r="E317" s="42"/>
      <c r="F317" s="220" t="s">
        <v>1881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158</v>
      </c>
      <c r="AU317" s="19" t="s">
        <v>84</v>
      </c>
    </row>
    <row r="318" s="12" customFormat="1" ht="22.8" customHeight="1">
      <c r="A318" s="12"/>
      <c r="B318" s="190"/>
      <c r="C318" s="191"/>
      <c r="D318" s="192" t="s">
        <v>73</v>
      </c>
      <c r="E318" s="204" t="s">
        <v>1882</v>
      </c>
      <c r="F318" s="204" t="s">
        <v>1883</v>
      </c>
      <c r="G318" s="191"/>
      <c r="H318" s="191"/>
      <c r="I318" s="194"/>
      <c r="J318" s="205">
        <f>BK318</f>
        <v>0</v>
      </c>
      <c r="K318" s="191"/>
      <c r="L318" s="196"/>
      <c r="M318" s="197"/>
      <c r="N318" s="198"/>
      <c r="O318" s="198"/>
      <c r="P318" s="199">
        <f>SUM(P319:P335)</f>
        <v>0</v>
      </c>
      <c r="Q318" s="198"/>
      <c r="R318" s="199">
        <f>SUM(R319:R335)</f>
        <v>0</v>
      </c>
      <c r="S318" s="198"/>
      <c r="T318" s="200">
        <f>SUM(T319:T335)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1" t="s">
        <v>82</v>
      </c>
      <c r="AT318" s="202" t="s">
        <v>73</v>
      </c>
      <c r="AU318" s="202" t="s">
        <v>82</v>
      </c>
      <c r="AY318" s="201" t="s">
        <v>148</v>
      </c>
      <c r="BK318" s="203">
        <f>SUM(BK319:BK335)</f>
        <v>0</v>
      </c>
    </row>
    <row r="319" s="2" customFormat="1" ht="21.75" customHeight="1">
      <c r="A319" s="40"/>
      <c r="B319" s="41"/>
      <c r="C319" s="206" t="s">
        <v>718</v>
      </c>
      <c r="D319" s="206" t="s">
        <v>151</v>
      </c>
      <c r="E319" s="207" t="s">
        <v>1884</v>
      </c>
      <c r="F319" s="208" t="s">
        <v>1885</v>
      </c>
      <c r="G319" s="209" t="s">
        <v>1601</v>
      </c>
      <c r="H319" s="210">
        <v>30</v>
      </c>
      <c r="I319" s="211"/>
      <c r="J319" s="212">
        <f>ROUND(I319*H319,2)</f>
        <v>0</v>
      </c>
      <c r="K319" s="208" t="s">
        <v>155</v>
      </c>
      <c r="L319" s="46"/>
      <c r="M319" s="213" t="s">
        <v>19</v>
      </c>
      <c r="N319" s="214" t="s">
        <v>45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156</v>
      </c>
      <c r="AT319" s="217" t="s">
        <v>151</v>
      </c>
      <c r="AU319" s="217" t="s">
        <v>84</v>
      </c>
      <c r="AY319" s="19" t="s">
        <v>148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82</v>
      </c>
      <c r="BK319" s="218">
        <f>ROUND(I319*H319,2)</f>
        <v>0</v>
      </c>
      <c r="BL319" s="19" t="s">
        <v>156</v>
      </c>
      <c r="BM319" s="217" t="s">
        <v>1247</v>
      </c>
    </row>
    <row r="320" s="2" customFormat="1">
      <c r="A320" s="40"/>
      <c r="B320" s="41"/>
      <c r="C320" s="42"/>
      <c r="D320" s="219" t="s">
        <v>158</v>
      </c>
      <c r="E320" s="42"/>
      <c r="F320" s="220" t="s">
        <v>1885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158</v>
      </c>
      <c r="AU320" s="19" t="s">
        <v>84</v>
      </c>
    </row>
    <row r="321" s="2" customFormat="1">
      <c r="A321" s="40"/>
      <c r="B321" s="41"/>
      <c r="C321" s="42"/>
      <c r="D321" s="224" t="s">
        <v>160</v>
      </c>
      <c r="E321" s="42"/>
      <c r="F321" s="225" t="s">
        <v>1886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160</v>
      </c>
      <c r="AU321" s="19" t="s">
        <v>84</v>
      </c>
    </row>
    <row r="322" s="2" customFormat="1">
      <c r="A322" s="40"/>
      <c r="B322" s="41"/>
      <c r="C322" s="42"/>
      <c r="D322" s="219" t="s">
        <v>1698</v>
      </c>
      <c r="E322" s="42"/>
      <c r="F322" s="276" t="s">
        <v>1887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1698</v>
      </c>
      <c r="AU322" s="19" t="s">
        <v>84</v>
      </c>
    </row>
    <row r="323" s="2" customFormat="1" ht="24.15" customHeight="1">
      <c r="A323" s="40"/>
      <c r="B323" s="41"/>
      <c r="C323" s="206" t="s">
        <v>723</v>
      </c>
      <c r="D323" s="206" t="s">
        <v>151</v>
      </c>
      <c r="E323" s="207" t="s">
        <v>1888</v>
      </c>
      <c r="F323" s="208" t="s">
        <v>1889</v>
      </c>
      <c r="G323" s="209" t="s">
        <v>1601</v>
      </c>
      <c r="H323" s="210">
        <v>50</v>
      </c>
      <c r="I323" s="211"/>
      <c r="J323" s="212">
        <f>ROUND(I323*H323,2)</f>
        <v>0</v>
      </c>
      <c r="K323" s="208" t="s">
        <v>155</v>
      </c>
      <c r="L323" s="46"/>
      <c r="M323" s="213" t="s">
        <v>19</v>
      </c>
      <c r="N323" s="214" t="s">
        <v>45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156</v>
      </c>
      <c r="AT323" s="217" t="s">
        <v>151</v>
      </c>
      <c r="AU323" s="217" t="s">
        <v>84</v>
      </c>
      <c r="AY323" s="19" t="s">
        <v>148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82</v>
      </c>
      <c r="BK323" s="218">
        <f>ROUND(I323*H323,2)</f>
        <v>0</v>
      </c>
      <c r="BL323" s="19" t="s">
        <v>156</v>
      </c>
      <c r="BM323" s="217" t="s">
        <v>1263</v>
      </c>
    </row>
    <row r="324" s="2" customFormat="1">
      <c r="A324" s="40"/>
      <c r="B324" s="41"/>
      <c r="C324" s="42"/>
      <c r="D324" s="219" t="s">
        <v>158</v>
      </c>
      <c r="E324" s="42"/>
      <c r="F324" s="220" t="s">
        <v>1889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158</v>
      </c>
      <c r="AU324" s="19" t="s">
        <v>84</v>
      </c>
    </row>
    <row r="325" s="2" customFormat="1">
      <c r="A325" s="40"/>
      <c r="B325" s="41"/>
      <c r="C325" s="42"/>
      <c r="D325" s="224" t="s">
        <v>160</v>
      </c>
      <c r="E325" s="42"/>
      <c r="F325" s="225" t="s">
        <v>1890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160</v>
      </c>
      <c r="AU325" s="19" t="s">
        <v>84</v>
      </c>
    </row>
    <row r="326" s="2" customFormat="1">
      <c r="A326" s="40"/>
      <c r="B326" s="41"/>
      <c r="C326" s="42"/>
      <c r="D326" s="219" t="s">
        <v>1698</v>
      </c>
      <c r="E326" s="42"/>
      <c r="F326" s="276" t="s">
        <v>1891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1698</v>
      </c>
      <c r="AU326" s="19" t="s">
        <v>84</v>
      </c>
    </row>
    <row r="327" s="2" customFormat="1" ht="16.5" customHeight="1">
      <c r="A327" s="40"/>
      <c r="B327" s="41"/>
      <c r="C327" s="206" t="s">
        <v>730</v>
      </c>
      <c r="D327" s="206" t="s">
        <v>151</v>
      </c>
      <c r="E327" s="207" t="s">
        <v>1892</v>
      </c>
      <c r="F327" s="208" t="s">
        <v>1893</v>
      </c>
      <c r="G327" s="209" t="s">
        <v>1894</v>
      </c>
      <c r="H327" s="210">
        <v>1</v>
      </c>
      <c r="I327" s="211"/>
      <c r="J327" s="212">
        <f>ROUND(I327*H327,2)</f>
        <v>0</v>
      </c>
      <c r="K327" s="208" t="s">
        <v>155</v>
      </c>
      <c r="L327" s="46"/>
      <c r="M327" s="213" t="s">
        <v>19</v>
      </c>
      <c r="N327" s="214" t="s">
        <v>45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156</v>
      </c>
      <c r="AT327" s="217" t="s">
        <v>151</v>
      </c>
      <c r="AU327" s="217" t="s">
        <v>84</v>
      </c>
      <c r="AY327" s="19" t="s">
        <v>148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82</v>
      </c>
      <c r="BK327" s="218">
        <f>ROUND(I327*H327,2)</f>
        <v>0</v>
      </c>
      <c r="BL327" s="19" t="s">
        <v>156</v>
      </c>
      <c r="BM327" s="217" t="s">
        <v>1275</v>
      </c>
    </row>
    <row r="328" s="2" customFormat="1">
      <c r="A328" s="40"/>
      <c r="B328" s="41"/>
      <c r="C328" s="42"/>
      <c r="D328" s="219" t="s">
        <v>158</v>
      </c>
      <c r="E328" s="42"/>
      <c r="F328" s="220" t="s">
        <v>1893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158</v>
      </c>
      <c r="AU328" s="19" t="s">
        <v>84</v>
      </c>
    </row>
    <row r="329" s="2" customFormat="1">
      <c r="A329" s="40"/>
      <c r="B329" s="41"/>
      <c r="C329" s="42"/>
      <c r="D329" s="224" t="s">
        <v>160</v>
      </c>
      <c r="E329" s="42"/>
      <c r="F329" s="225" t="s">
        <v>1895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160</v>
      </c>
      <c r="AU329" s="19" t="s">
        <v>84</v>
      </c>
    </row>
    <row r="330" s="2" customFormat="1" ht="24.15" customHeight="1">
      <c r="A330" s="40"/>
      <c r="B330" s="41"/>
      <c r="C330" s="206" t="s">
        <v>737</v>
      </c>
      <c r="D330" s="206" t="s">
        <v>151</v>
      </c>
      <c r="E330" s="207" t="s">
        <v>1896</v>
      </c>
      <c r="F330" s="208" t="s">
        <v>1897</v>
      </c>
      <c r="G330" s="209" t="s">
        <v>154</v>
      </c>
      <c r="H330" s="210">
        <v>0.26800000000000002</v>
      </c>
      <c r="I330" s="211"/>
      <c r="J330" s="212">
        <f>ROUND(I330*H330,2)</f>
        <v>0</v>
      </c>
      <c r="K330" s="208" t="s">
        <v>155</v>
      </c>
      <c r="L330" s="46"/>
      <c r="M330" s="213" t="s">
        <v>19</v>
      </c>
      <c r="N330" s="214" t="s">
        <v>45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156</v>
      </c>
      <c r="AT330" s="217" t="s">
        <v>151</v>
      </c>
      <c r="AU330" s="217" t="s">
        <v>84</v>
      </c>
      <c r="AY330" s="19" t="s">
        <v>148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82</v>
      </c>
      <c r="BK330" s="218">
        <f>ROUND(I330*H330,2)</f>
        <v>0</v>
      </c>
      <c r="BL330" s="19" t="s">
        <v>156</v>
      </c>
      <c r="BM330" s="217" t="s">
        <v>1289</v>
      </c>
    </row>
    <row r="331" s="2" customFormat="1">
      <c r="A331" s="40"/>
      <c r="B331" s="41"/>
      <c r="C331" s="42"/>
      <c r="D331" s="219" t="s">
        <v>158</v>
      </c>
      <c r="E331" s="42"/>
      <c r="F331" s="220" t="s">
        <v>1897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158</v>
      </c>
      <c r="AU331" s="19" t="s">
        <v>84</v>
      </c>
    </row>
    <row r="332" s="2" customFormat="1">
      <c r="A332" s="40"/>
      <c r="B332" s="41"/>
      <c r="C332" s="42"/>
      <c r="D332" s="224" t="s">
        <v>160</v>
      </c>
      <c r="E332" s="42"/>
      <c r="F332" s="225" t="s">
        <v>1898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160</v>
      </c>
      <c r="AU332" s="19" t="s">
        <v>84</v>
      </c>
    </row>
    <row r="333" s="2" customFormat="1" ht="16.5" customHeight="1">
      <c r="A333" s="40"/>
      <c r="B333" s="41"/>
      <c r="C333" s="206" t="s">
        <v>741</v>
      </c>
      <c r="D333" s="206" t="s">
        <v>151</v>
      </c>
      <c r="E333" s="207" t="s">
        <v>1899</v>
      </c>
      <c r="F333" s="208" t="s">
        <v>1900</v>
      </c>
      <c r="G333" s="209" t="s">
        <v>1894</v>
      </c>
      <c r="H333" s="210">
        <v>1</v>
      </c>
      <c r="I333" s="211"/>
      <c r="J333" s="212">
        <f>ROUND(I333*H333,2)</f>
        <v>0</v>
      </c>
      <c r="K333" s="208" t="s">
        <v>155</v>
      </c>
      <c r="L333" s="46"/>
      <c r="M333" s="213" t="s">
        <v>19</v>
      </c>
      <c r="N333" s="214" t="s">
        <v>45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156</v>
      </c>
      <c r="AT333" s="217" t="s">
        <v>151</v>
      </c>
      <c r="AU333" s="217" t="s">
        <v>84</v>
      </c>
      <c r="AY333" s="19" t="s">
        <v>148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82</v>
      </c>
      <c r="BK333" s="218">
        <f>ROUND(I333*H333,2)</f>
        <v>0</v>
      </c>
      <c r="BL333" s="19" t="s">
        <v>156</v>
      </c>
      <c r="BM333" s="217" t="s">
        <v>1301</v>
      </c>
    </row>
    <row r="334" s="2" customFormat="1">
      <c r="A334" s="40"/>
      <c r="B334" s="41"/>
      <c r="C334" s="42"/>
      <c r="D334" s="219" t="s">
        <v>158</v>
      </c>
      <c r="E334" s="42"/>
      <c r="F334" s="220" t="s">
        <v>1900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158</v>
      </c>
      <c r="AU334" s="19" t="s">
        <v>84</v>
      </c>
    </row>
    <row r="335" s="2" customFormat="1">
      <c r="A335" s="40"/>
      <c r="B335" s="41"/>
      <c r="C335" s="42"/>
      <c r="D335" s="224" t="s">
        <v>160</v>
      </c>
      <c r="E335" s="42"/>
      <c r="F335" s="225" t="s">
        <v>1901</v>
      </c>
      <c r="G335" s="42"/>
      <c r="H335" s="42"/>
      <c r="I335" s="221"/>
      <c r="J335" s="42"/>
      <c r="K335" s="42"/>
      <c r="L335" s="46"/>
      <c r="M335" s="272"/>
      <c r="N335" s="273"/>
      <c r="O335" s="274"/>
      <c r="P335" s="274"/>
      <c r="Q335" s="274"/>
      <c r="R335" s="274"/>
      <c r="S335" s="274"/>
      <c r="T335" s="275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160</v>
      </c>
      <c r="AU335" s="19" t="s">
        <v>84</v>
      </c>
    </row>
    <row r="336" s="2" customFormat="1" ht="6.96" customHeight="1">
      <c r="A336" s="40"/>
      <c r="B336" s="61"/>
      <c r="C336" s="62"/>
      <c r="D336" s="62"/>
      <c r="E336" s="62"/>
      <c r="F336" s="62"/>
      <c r="G336" s="62"/>
      <c r="H336" s="62"/>
      <c r="I336" s="62"/>
      <c r="J336" s="62"/>
      <c r="K336" s="62"/>
      <c r="L336" s="46"/>
      <c r="M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</row>
  </sheetData>
  <sheetProtection sheet="1" autoFilter="0" formatColumns="0" formatRows="0" objects="1" scenarios="1" spinCount="100000" saltValue="R9aR7iVCpqLov2K6e/Q/9VNXH1DbcaWxn1WzrNiQ7lUkmYu/B26MDd+lRYv16e3z1/TZ4v10usoU3baKavH2xg==" hashValue="lPEVZ/1l9lkdqBK9rSQPo49tjEK3rTPgXDuRa4MluThP9LuhbL+Pp3ejc9FsGOXcejjbaZ+7uTs7QR2qwbaqeg==" algorithmName="SHA-512" password="CC35"/>
  <autoFilter ref="C86:K33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3" r:id="rId1" display="https://podminky.urs.cz/item/CS_URS_2025_01/742110504"/>
    <hyperlink ref="F98" r:id="rId2" display="https://podminky.urs.cz/item/CS_URS_2025_01/742124005"/>
    <hyperlink ref="F103" r:id="rId3" display="https://podminky.urs.cz/item/CS_URS_2025_01/742330022"/>
    <hyperlink ref="F108" r:id="rId4" display="https://podminky.urs.cz/item/CS_URS_2025_01/742330012"/>
    <hyperlink ref="F113" r:id="rId5" display="https://podminky.urs.cz/item/CS_URS_2025_01/742330023"/>
    <hyperlink ref="F118" r:id="rId6" display="https://podminky.urs.cz/item/CS_URS_2025_01/742330024"/>
    <hyperlink ref="F123" r:id="rId7" display="https://podminky.urs.cz/item/CS_URS_2025_01/742330044"/>
    <hyperlink ref="F132" r:id="rId8" display="https://podminky.urs.cz/item/CS_URS_2025_01/742330012R1"/>
    <hyperlink ref="F139" r:id="rId9" display="https://podminky.urs.cz/item/CS_URS_2025_01/742230001"/>
    <hyperlink ref="F146" r:id="rId10" display="https://podminky.urs.cz/item/CS_URS_2025_01/742230002"/>
    <hyperlink ref="F153" r:id="rId11" display="https://podminky.urs.cz/item/CS_URS_2025_01/742230004"/>
    <hyperlink ref="F158" r:id="rId12" display="https://podminky.urs.cz/item/CS_URS_2025_01/742230007"/>
    <hyperlink ref="F163" r:id="rId13" display="https://podminky.urs.cz/item/CS_URS_2025_01/742230009"/>
    <hyperlink ref="F168" r:id="rId14" display="https://podminky.urs.cz/item/CS_URS_2025_01/742230101"/>
    <hyperlink ref="F173" r:id="rId15" display="https://podminky.urs.cz/item/CS_URS_2025_01/742230102"/>
    <hyperlink ref="F178" r:id="rId16" display="https://podminky.urs.cz/item/CS_URS_2025_01/742230103"/>
    <hyperlink ref="F181" r:id="rId17" display="https://podminky.urs.cz/item/CS_URS_2025_01/742330012"/>
    <hyperlink ref="F187" r:id="rId18" display="https://podminky.urs.cz/item/CS_URS_2025_01/742240001"/>
    <hyperlink ref="F192" r:id="rId19" display="https://podminky.urs.cz/item/CS_URS_2025_01/742240005"/>
    <hyperlink ref="F197" r:id="rId20" display="https://podminky.urs.cz/item/CS_URS_2025_01/742320011"/>
    <hyperlink ref="F216" r:id="rId21" display="https://podminky.urs.cz/item/CS_URS_2025_01/742320033"/>
    <hyperlink ref="F221" r:id="rId22" display="https://podminky.urs.cz/item/CS_URS_2025_01/742240007"/>
    <hyperlink ref="F224" r:id="rId23" display="https://podminky.urs.cz/item/CS_URS_2025_01/742220211"/>
    <hyperlink ref="F231" r:id="rId24" display="https://podminky.urs.cz/item/CS_URS_2025_01/742220421"/>
    <hyperlink ref="F234" r:id="rId25" display="https://podminky.urs.cz/item/CS_URS_2025_01/742220501"/>
    <hyperlink ref="F237" r:id="rId26" display="https://podminky.urs.cz/item/CS_URS_2025_01/742220511"/>
    <hyperlink ref="F241" r:id="rId27" display="https://podminky.urs.cz/item/CS_URS_2025_01/742360151"/>
    <hyperlink ref="F244" r:id="rId28" display="https://podminky.urs.cz/item/CS_URS_2025_01/742360152"/>
    <hyperlink ref="F247" r:id="rId29" display="https://podminky.urs.cz/item/CS_URS_2025_01/742360132"/>
    <hyperlink ref="F250" r:id="rId30" display="https://podminky.urs.cz/item/CS_URS_2025_01/742360161"/>
    <hyperlink ref="F253" r:id="rId31" display="https://podminky.urs.cz/item/CS_URS_2025_01/742360202"/>
    <hyperlink ref="F256" r:id="rId32" display="https://podminky.urs.cz/item/CS_URS_2025_01/742110505"/>
    <hyperlink ref="F268" r:id="rId33" display="https://podminky.urs.cz/item/CS_URS_2025_01/742110002"/>
    <hyperlink ref="F273" r:id="rId34" display="https://podminky.urs.cz/item/CS_URS_2025_01/742110041"/>
    <hyperlink ref="F278" r:id="rId35" display="https://podminky.urs.cz/item/CS_URS_2025_01/742111001"/>
    <hyperlink ref="F287" r:id="rId36" display="https://podminky.urs.cz/item/CS_URS_2025_01/742124003"/>
    <hyperlink ref="F293" r:id="rId37" display="https://podminky.urs.cz/item/CS_URS_2025_01/742124003"/>
    <hyperlink ref="F299" r:id="rId38" display="https://podminky.urs.cz/item/CS_URS_2025_01/742128003"/>
    <hyperlink ref="F304" r:id="rId39" display="https://podminky.urs.cz/item/CS_URS_2025_01/742110122R"/>
    <hyperlink ref="F309" r:id="rId40" display="https://podminky.urs.cz/item/CS_URS_2025_01/742190001"/>
    <hyperlink ref="F312" r:id="rId41" display="https://podminky.urs.cz/item/CS_URS_2025_01/742190002"/>
    <hyperlink ref="F315" r:id="rId42" display="https://podminky.urs.cz/item/CS_URS_2025_01/742190005"/>
    <hyperlink ref="F321" r:id="rId43" display="https://podminky.urs.cz/item/CS_URS_2025_01/HZS2492"/>
    <hyperlink ref="F325" r:id="rId44" display="https://podminky.urs.cz/item/CS_URS_2025_01/HZS3221"/>
    <hyperlink ref="F329" r:id="rId45" display="https://podminky.urs.cz/item/CS_URS_2025_01/045002000"/>
    <hyperlink ref="F332" r:id="rId46" display="https://podminky.urs.cz/item/CS_URS_2025_01/998742121"/>
    <hyperlink ref="F335" r:id="rId47" display="https://podminky.urs.cz/item/CS_URS_2025_01/08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KKN a.s.Objekt B-1.NP angiologická ambulance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1902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1903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ROUND((SUM(BE85:BE215)),  2)</f>
        <v>0</v>
      </c>
      <c r="G33" s="40"/>
      <c r="H33" s="40"/>
      <c r="I33" s="150">
        <v>0.20999999999999999</v>
      </c>
      <c r="J33" s="149">
        <f>ROUND(((SUM(BE85:BE215))*I33),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ROUND((SUM(BF85:BF215)),  2)</f>
        <v>0</v>
      </c>
      <c r="G34" s="40"/>
      <c r="H34" s="40"/>
      <c r="I34" s="150">
        <v>0.12</v>
      </c>
      <c r="J34" s="149">
        <f>ROUND(((SUM(BF85:BF215))*I34),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ROUND((SUM(BG85:BG215)),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ROUND((SUM(BH85:BH215)),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ROUND((SUM(BI85:BI215)),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KKN a.s.Objekt B-1.NP angiologická ambulance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Elektrická požární signalizace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Karlovy Vary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KKN a.s.nem.Karlovy Vary,Bezručova 19,Karlovy Vary</v>
      </c>
      <c r="G54" s="42"/>
      <c r="H54" s="42"/>
      <c r="I54" s="34" t="s">
        <v>31</v>
      </c>
      <c r="J54" s="38" t="str">
        <f>E21</f>
        <v>Jan Sobotka,Kynšperk n.O.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ICS systémy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1904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1905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1906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3"/>
      <c r="C63" s="174"/>
      <c r="D63" s="175" t="s">
        <v>1907</v>
      </c>
      <c r="E63" s="176"/>
      <c r="F63" s="176"/>
      <c r="G63" s="176"/>
      <c r="H63" s="176"/>
      <c r="I63" s="176"/>
      <c r="J63" s="177">
        <f>J151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3"/>
      <c r="C64" s="174"/>
      <c r="D64" s="175" t="s">
        <v>1908</v>
      </c>
      <c r="E64" s="176"/>
      <c r="F64" s="176"/>
      <c r="G64" s="176"/>
      <c r="H64" s="176"/>
      <c r="I64" s="176"/>
      <c r="J64" s="177">
        <f>J171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3"/>
      <c r="C65" s="174"/>
      <c r="D65" s="175" t="s">
        <v>1909</v>
      </c>
      <c r="E65" s="176"/>
      <c r="F65" s="176"/>
      <c r="G65" s="176"/>
      <c r="H65" s="176"/>
      <c r="I65" s="176"/>
      <c r="J65" s="177">
        <f>J201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133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KKN a.s.Objekt B-1.NP angiologická ambulance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04 - Elektrická požární signalizace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Karlovy Vary</v>
      </c>
      <c r="G79" s="42"/>
      <c r="H79" s="42"/>
      <c r="I79" s="34" t="s">
        <v>23</v>
      </c>
      <c r="J79" s="74" t="str">
        <f>IF(J12="","",J12)</f>
        <v>14. 5. 2025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KKN a.s.nem.Karlovy Vary,Bezručova 19,Karlovy Vary</v>
      </c>
      <c r="G81" s="42"/>
      <c r="H81" s="42"/>
      <c r="I81" s="34" t="s">
        <v>31</v>
      </c>
      <c r="J81" s="38" t="str">
        <f>E21</f>
        <v>Jan Sobotka,Kynšperk n.O.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>ICS systémy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134</v>
      </c>
      <c r="D84" s="182" t="s">
        <v>59</v>
      </c>
      <c r="E84" s="182" t="s">
        <v>55</v>
      </c>
      <c r="F84" s="182" t="s">
        <v>56</v>
      </c>
      <c r="G84" s="182" t="s">
        <v>135</v>
      </c>
      <c r="H84" s="182" t="s">
        <v>136</v>
      </c>
      <c r="I84" s="182" t="s">
        <v>137</v>
      </c>
      <c r="J84" s="182" t="s">
        <v>112</v>
      </c>
      <c r="K84" s="183" t="s">
        <v>138</v>
      </c>
      <c r="L84" s="184"/>
      <c r="M84" s="94" t="s">
        <v>19</v>
      </c>
      <c r="N84" s="95" t="s">
        <v>44</v>
      </c>
      <c r="O84" s="95" t="s">
        <v>139</v>
      </c>
      <c r="P84" s="95" t="s">
        <v>140</v>
      </c>
      <c r="Q84" s="95" t="s">
        <v>141</v>
      </c>
      <c r="R84" s="95" t="s">
        <v>142</v>
      </c>
      <c r="S84" s="95" t="s">
        <v>143</v>
      </c>
      <c r="T84" s="96" t="s">
        <v>144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145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73</v>
      </c>
      <c r="AU85" s="19" t="s">
        <v>113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73</v>
      </c>
      <c r="E86" s="193" t="s">
        <v>1606</v>
      </c>
      <c r="F86" s="193" t="s">
        <v>1607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P87+SUM(P88:P90)</f>
        <v>0</v>
      </c>
      <c r="Q86" s="198"/>
      <c r="R86" s="199">
        <f>R87+SUM(R88:R90)</f>
        <v>0</v>
      </c>
      <c r="S86" s="198"/>
      <c r="T86" s="200">
        <f>T87+SUM(T88:T90)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84</v>
      </c>
      <c r="AT86" s="202" t="s">
        <v>73</v>
      </c>
      <c r="AU86" s="202" t="s">
        <v>74</v>
      </c>
      <c r="AY86" s="201" t="s">
        <v>148</v>
      </c>
      <c r="BK86" s="203">
        <f>BK87+SUM(BK88:BK90)</f>
        <v>0</v>
      </c>
    </row>
    <row r="87" s="2" customFormat="1" ht="16.5" customHeight="1">
      <c r="A87" s="40"/>
      <c r="B87" s="41"/>
      <c r="C87" s="206" t="s">
        <v>82</v>
      </c>
      <c r="D87" s="206" t="s">
        <v>151</v>
      </c>
      <c r="E87" s="207" t="s">
        <v>1910</v>
      </c>
      <c r="F87" s="208" t="s">
        <v>1911</v>
      </c>
      <c r="G87" s="209" t="s">
        <v>434</v>
      </c>
      <c r="H87" s="268"/>
      <c r="I87" s="211"/>
      <c r="J87" s="212">
        <f>ROUND(I87*H87,2)</f>
        <v>0</v>
      </c>
      <c r="K87" s="208" t="s">
        <v>155</v>
      </c>
      <c r="L87" s="46"/>
      <c r="M87" s="213" t="s">
        <v>19</v>
      </c>
      <c r="N87" s="214" t="s">
        <v>45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271</v>
      </c>
      <c r="AT87" s="217" t="s">
        <v>151</v>
      </c>
      <c r="AU87" s="217" t="s">
        <v>82</v>
      </c>
      <c r="AY87" s="19" t="s">
        <v>148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82</v>
      </c>
      <c r="BK87" s="218">
        <f>ROUND(I87*H87,2)</f>
        <v>0</v>
      </c>
      <c r="BL87" s="19" t="s">
        <v>271</v>
      </c>
      <c r="BM87" s="217" t="s">
        <v>1912</v>
      </c>
    </row>
    <row r="88" s="2" customFormat="1">
      <c r="A88" s="40"/>
      <c r="B88" s="41"/>
      <c r="C88" s="42"/>
      <c r="D88" s="219" t="s">
        <v>158</v>
      </c>
      <c r="E88" s="42"/>
      <c r="F88" s="220" t="s">
        <v>1913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158</v>
      </c>
      <c r="AU88" s="19" t="s">
        <v>82</v>
      </c>
    </row>
    <row r="89" s="2" customFormat="1">
      <c r="A89" s="40"/>
      <c r="B89" s="41"/>
      <c r="C89" s="42"/>
      <c r="D89" s="224" t="s">
        <v>160</v>
      </c>
      <c r="E89" s="42"/>
      <c r="F89" s="225" t="s">
        <v>1914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160</v>
      </c>
      <c r="AU89" s="19" t="s">
        <v>82</v>
      </c>
    </row>
    <row r="90" s="12" customFormat="1" ht="22.8" customHeight="1">
      <c r="A90" s="12"/>
      <c r="B90" s="190"/>
      <c r="C90" s="191"/>
      <c r="D90" s="192" t="s">
        <v>73</v>
      </c>
      <c r="E90" s="204" t="s">
        <v>404</v>
      </c>
      <c r="F90" s="204" t="s">
        <v>405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P91+P151+P171+P201</f>
        <v>0</v>
      </c>
      <c r="Q90" s="198"/>
      <c r="R90" s="199">
        <f>R91+R151+R171+R201</f>
        <v>0</v>
      </c>
      <c r="S90" s="198"/>
      <c r="T90" s="200">
        <f>T91+T151+T171+T201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84</v>
      </c>
      <c r="AT90" s="202" t="s">
        <v>73</v>
      </c>
      <c r="AU90" s="202" t="s">
        <v>82</v>
      </c>
      <c r="AY90" s="201" t="s">
        <v>148</v>
      </c>
      <c r="BK90" s="203">
        <f>BK91+BK151+BK171+BK201</f>
        <v>0</v>
      </c>
    </row>
    <row r="91" s="12" customFormat="1" ht="20.88" customHeight="1">
      <c r="A91" s="12"/>
      <c r="B91" s="190"/>
      <c r="C91" s="191"/>
      <c r="D91" s="192" t="s">
        <v>73</v>
      </c>
      <c r="E91" s="204" t="s">
        <v>1915</v>
      </c>
      <c r="F91" s="204" t="s">
        <v>92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SUM(P92:P150)</f>
        <v>0</v>
      </c>
      <c r="Q91" s="198"/>
      <c r="R91" s="199">
        <f>SUM(R92:R150)</f>
        <v>0</v>
      </c>
      <c r="S91" s="198"/>
      <c r="T91" s="200">
        <f>SUM(T92:T150)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82</v>
      </c>
      <c r="AT91" s="202" t="s">
        <v>73</v>
      </c>
      <c r="AU91" s="202" t="s">
        <v>84</v>
      </c>
      <c r="AY91" s="201" t="s">
        <v>148</v>
      </c>
      <c r="BK91" s="203">
        <f>SUM(BK92:BK150)</f>
        <v>0</v>
      </c>
    </row>
    <row r="92" s="2" customFormat="1" ht="16.5" customHeight="1">
      <c r="A92" s="40"/>
      <c r="B92" s="41"/>
      <c r="C92" s="206" t="s">
        <v>84</v>
      </c>
      <c r="D92" s="206" t="s">
        <v>151</v>
      </c>
      <c r="E92" s="207" t="s">
        <v>1916</v>
      </c>
      <c r="F92" s="208" t="s">
        <v>1917</v>
      </c>
      <c r="G92" s="209" t="s">
        <v>189</v>
      </c>
      <c r="H92" s="210">
        <v>14</v>
      </c>
      <c r="I92" s="211"/>
      <c r="J92" s="212">
        <f>ROUND(I92*H92,2)</f>
        <v>0</v>
      </c>
      <c r="K92" s="208" t="s">
        <v>155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271</v>
      </c>
      <c r="AT92" s="217" t="s">
        <v>151</v>
      </c>
      <c r="AU92" s="217" t="s">
        <v>149</v>
      </c>
      <c r="AY92" s="19" t="s">
        <v>148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82</v>
      </c>
      <c r="BK92" s="218">
        <f>ROUND(I92*H92,2)</f>
        <v>0</v>
      </c>
      <c r="BL92" s="19" t="s">
        <v>271</v>
      </c>
      <c r="BM92" s="217" t="s">
        <v>84</v>
      </c>
    </row>
    <row r="93" s="2" customFormat="1">
      <c r="A93" s="40"/>
      <c r="B93" s="41"/>
      <c r="C93" s="42"/>
      <c r="D93" s="219" t="s">
        <v>158</v>
      </c>
      <c r="E93" s="42"/>
      <c r="F93" s="220" t="s">
        <v>1917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158</v>
      </c>
      <c r="AU93" s="19" t="s">
        <v>149</v>
      </c>
    </row>
    <row r="94" s="2" customFormat="1">
      <c r="A94" s="40"/>
      <c r="B94" s="41"/>
      <c r="C94" s="42"/>
      <c r="D94" s="224" t="s">
        <v>160</v>
      </c>
      <c r="E94" s="42"/>
      <c r="F94" s="225" t="s">
        <v>1918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160</v>
      </c>
      <c r="AU94" s="19" t="s">
        <v>149</v>
      </c>
    </row>
    <row r="95" s="2" customFormat="1" ht="24.15" customHeight="1">
      <c r="A95" s="40"/>
      <c r="B95" s="41"/>
      <c r="C95" s="258" t="s">
        <v>149</v>
      </c>
      <c r="D95" s="258" t="s">
        <v>272</v>
      </c>
      <c r="E95" s="259" t="s">
        <v>1919</v>
      </c>
      <c r="F95" s="260" t="s">
        <v>1920</v>
      </c>
      <c r="G95" s="261" t="s">
        <v>189</v>
      </c>
      <c r="H95" s="262">
        <v>14</v>
      </c>
      <c r="I95" s="263"/>
      <c r="J95" s="264">
        <f>ROUND(I95*H95,2)</f>
        <v>0</v>
      </c>
      <c r="K95" s="260" t="s">
        <v>1678</v>
      </c>
      <c r="L95" s="265"/>
      <c r="M95" s="266" t="s">
        <v>19</v>
      </c>
      <c r="N95" s="267" t="s">
        <v>45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371</v>
      </c>
      <c r="AT95" s="217" t="s">
        <v>272</v>
      </c>
      <c r="AU95" s="217" t="s">
        <v>149</v>
      </c>
      <c r="AY95" s="19" t="s">
        <v>148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82</v>
      </c>
      <c r="BK95" s="218">
        <f>ROUND(I95*H95,2)</f>
        <v>0</v>
      </c>
      <c r="BL95" s="19" t="s">
        <v>271</v>
      </c>
      <c r="BM95" s="217" t="s">
        <v>156</v>
      </c>
    </row>
    <row r="96" s="2" customFormat="1">
      <c r="A96" s="40"/>
      <c r="B96" s="41"/>
      <c r="C96" s="42"/>
      <c r="D96" s="219" t="s">
        <v>158</v>
      </c>
      <c r="E96" s="42"/>
      <c r="F96" s="220" t="s">
        <v>1920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158</v>
      </c>
      <c r="AU96" s="19" t="s">
        <v>149</v>
      </c>
    </row>
    <row r="97" s="2" customFormat="1" ht="24.15" customHeight="1">
      <c r="A97" s="40"/>
      <c r="B97" s="41"/>
      <c r="C97" s="258" t="s">
        <v>156</v>
      </c>
      <c r="D97" s="258" t="s">
        <v>272</v>
      </c>
      <c r="E97" s="259" t="s">
        <v>1921</v>
      </c>
      <c r="F97" s="260" t="s">
        <v>1922</v>
      </c>
      <c r="G97" s="261" t="s">
        <v>189</v>
      </c>
      <c r="H97" s="262">
        <v>1</v>
      </c>
      <c r="I97" s="263"/>
      <c r="J97" s="264">
        <f>ROUND(I97*H97,2)</f>
        <v>0</v>
      </c>
      <c r="K97" s="260" t="s">
        <v>1678</v>
      </c>
      <c r="L97" s="265"/>
      <c r="M97" s="266" t="s">
        <v>19</v>
      </c>
      <c r="N97" s="267" t="s">
        <v>45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371</v>
      </c>
      <c r="AT97" s="217" t="s">
        <v>272</v>
      </c>
      <c r="AU97" s="217" t="s">
        <v>149</v>
      </c>
      <c r="AY97" s="19" t="s">
        <v>148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82</v>
      </c>
      <c r="BK97" s="218">
        <f>ROUND(I97*H97,2)</f>
        <v>0</v>
      </c>
      <c r="BL97" s="19" t="s">
        <v>271</v>
      </c>
      <c r="BM97" s="217" t="s">
        <v>171</v>
      </c>
    </row>
    <row r="98" s="2" customFormat="1">
      <c r="A98" s="40"/>
      <c r="B98" s="41"/>
      <c r="C98" s="42"/>
      <c r="D98" s="219" t="s">
        <v>158</v>
      </c>
      <c r="E98" s="42"/>
      <c r="F98" s="220" t="s">
        <v>1922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158</v>
      </c>
      <c r="AU98" s="19" t="s">
        <v>149</v>
      </c>
    </row>
    <row r="99" s="2" customFormat="1" ht="16.5" customHeight="1">
      <c r="A99" s="40"/>
      <c r="B99" s="41"/>
      <c r="C99" s="206" t="s">
        <v>186</v>
      </c>
      <c r="D99" s="206" t="s">
        <v>151</v>
      </c>
      <c r="E99" s="207" t="s">
        <v>1923</v>
      </c>
      <c r="F99" s="208" t="s">
        <v>1924</v>
      </c>
      <c r="G99" s="209" t="s">
        <v>189</v>
      </c>
      <c r="H99" s="210">
        <v>14</v>
      </c>
      <c r="I99" s="211"/>
      <c r="J99" s="212">
        <f>ROUND(I99*H99,2)</f>
        <v>0</v>
      </c>
      <c r="K99" s="208" t="s">
        <v>155</v>
      </c>
      <c r="L99" s="46"/>
      <c r="M99" s="213" t="s">
        <v>19</v>
      </c>
      <c r="N99" s="214" t="s">
        <v>45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271</v>
      </c>
      <c r="AT99" s="217" t="s">
        <v>151</v>
      </c>
      <c r="AU99" s="217" t="s">
        <v>149</v>
      </c>
      <c r="AY99" s="19" t="s">
        <v>148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82</v>
      </c>
      <c r="BK99" s="218">
        <f>ROUND(I99*H99,2)</f>
        <v>0</v>
      </c>
      <c r="BL99" s="19" t="s">
        <v>271</v>
      </c>
      <c r="BM99" s="217" t="s">
        <v>204</v>
      </c>
    </row>
    <row r="100" s="2" customFormat="1">
      <c r="A100" s="40"/>
      <c r="B100" s="41"/>
      <c r="C100" s="42"/>
      <c r="D100" s="219" t="s">
        <v>158</v>
      </c>
      <c r="E100" s="42"/>
      <c r="F100" s="220" t="s">
        <v>1924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158</v>
      </c>
      <c r="AU100" s="19" t="s">
        <v>149</v>
      </c>
    </row>
    <row r="101" s="2" customFormat="1">
      <c r="A101" s="40"/>
      <c r="B101" s="41"/>
      <c r="C101" s="42"/>
      <c r="D101" s="224" t="s">
        <v>160</v>
      </c>
      <c r="E101" s="42"/>
      <c r="F101" s="225" t="s">
        <v>1925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160</v>
      </c>
      <c r="AU101" s="19" t="s">
        <v>149</v>
      </c>
    </row>
    <row r="102" s="2" customFormat="1" ht="24.15" customHeight="1">
      <c r="A102" s="40"/>
      <c r="B102" s="41"/>
      <c r="C102" s="258" t="s">
        <v>171</v>
      </c>
      <c r="D102" s="258" t="s">
        <v>272</v>
      </c>
      <c r="E102" s="259" t="s">
        <v>1926</v>
      </c>
      <c r="F102" s="260" t="s">
        <v>1927</v>
      </c>
      <c r="G102" s="261" t="s">
        <v>189</v>
      </c>
      <c r="H102" s="262">
        <v>14</v>
      </c>
      <c r="I102" s="263"/>
      <c r="J102" s="264">
        <f>ROUND(I102*H102,2)</f>
        <v>0</v>
      </c>
      <c r="K102" s="260" t="s">
        <v>1678</v>
      </c>
      <c r="L102" s="265"/>
      <c r="M102" s="266" t="s">
        <v>19</v>
      </c>
      <c r="N102" s="267" t="s">
        <v>45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371</v>
      </c>
      <c r="AT102" s="217" t="s">
        <v>272</v>
      </c>
      <c r="AU102" s="217" t="s">
        <v>149</v>
      </c>
      <c r="AY102" s="19" t="s">
        <v>148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82</v>
      </c>
      <c r="BK102" s="218">
        <f>ROUND(I102*H102,2)</f>
        <v>0</v>
      </c>
      <c r="BL102" s="19" t="s">
        <v>271</v>
      </c>
      <c r="BM102" s="217" t="s">
        <v>224</v>
      </c>
    </row>
    <row r="103" s="2" customFormat="1">
      <c r="A103" s="40"/>
      <c r="B103" s="41"/>
      <c r="C103" s="42"/>
      <c r="D103" s="219" t="s">
        <v>158</v>
      </c>
      <c r="E103" s="42"/>
      <c r="F103" s="220" t="s">
        <v>1927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158</v>
      </c>
      <c r="AU103" s="19" t="s">
        <v>149</v>
      </c>
    </row>
    <row r="104" s="2" customFormat="1" ht="24.15" customHeight="1">
      <c r="A104" s="40"/>
      <c r="B104" s="41"/>
      <c r="C104" s="258" t="s">
        <v>198</v>
      </c>
      <c r="D104" s="258" t="s">
        <v>272</v>
      </c>
      <c r="E104" s="259" t="s">
        <v>1928</v>
      </c>
      <c r="F104" s="260" t="s">
        <v>1929</v>
      </c>
      <c r="G104" s="261" t="s">
        <v>189</v>
      </c>
      <c r="H104" s="262">
        <v>1</v>
      </c>
      <c r="I104" s="263"/>
      <c r="J104" s="264">
        <f>ROUND(I104*H104,2)</f>
        <v>0</v>
      </c>
      <c r="K104" s="260" t="s">
        <v>1678</v>
      </c>
      <c r="L104" s="265"/>
      <c r="M104" s="266" t="s">
        <v>19</v>
      </c>
      <c r="N104" s="267" t="s">
        <v>45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371</v>
      </c>
      <c r="AT104" s="217" t="s">
        <v>272</v>
      </c>
      <c r="AU104" s="217" t="s">
        <v>149</v>
      </c>
      <c r="AY104" s="19" t="s">
        <v>148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82</v>
      </c>
      <c r="BK104" s="218">
        <f>ROUND(I104*H104,2)</f>
        <v>0</v>
      </c>
      <c r="BL104" s="19" t="s">
        <v>271</v>
      </c>
      <c r="BM104" s="217" t="s">
        <v>8</v>
      </c>
    </row>
    <row r="105" s="2" customFormat="1">
      <c r="A105" s="40"/>
      <c r="B105" s="41"/>
      <c r="C105" s="42"/>
      <c r="D105" s="219" t="s">
        <v>158</v>
      </c>
      <c r="E105" s="42"/>
      <c r="F105" s="220" t="s">
        <v>1929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158</v>
      </c>
      <c r="AU105" s="19" t="s">
        <v>149</v>
      </c>
    </row>
    <row r="106" s="2" customFormat="1" ht="24.15" customHeight="1">
      <c r="A106" s="40"/>
      <c r="B106" s="41"/>
      <c r="C106" s="258" t="s">
        <v>204</v>
      </c>
      <c r="D106" s="258" t="s">
        <v>272</v>
      </c>
      <c r="E106" s="259" t="s">
        <v>1930</v>
      </c>
      <c r="F106" s="260" t="s">
        <v>1931</v>
      </c>
      <c r="G106" s="261" t="s">
        <v>189</v>
      </c>
      <c r="H106" s="262">
        <v>6</v>
      </c>
      <c r="I106" s="263"/>
      <c r="J106" s="264">
        <f>ROUND(I106*H106,2)</f>
        <v>0</v>
      </c>
      <c r="K106" s="260" t="s">
        <v>1678</v>
      </c>
      <c r="L106" s="265"/>
      <c r="M106" s="266" t="s">
        <v>19</v>
      </c>
      <c r="N106" s="267" t="s">
        <v>45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371</v>
      </c>
      <c r="AT106" s="217" t="s">
        <v>272</v>
      </c>
      <c r="AU106" s="217" t="s">
        <v>149</v>
      </c>
      <c r="AY106" s="19" t="s">
        <v>148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82</v>
      </c>
      <c r="BK106" s="218">
        <f>ROUND(I106*H106,2)</f>
        <v>0</v>
      </c>
      <c r="BL106" s="19" t="s">
        <v>271</v>
      </c>
      <c r="BM106" s="217" t="s">
        <v>255</v>
      </c>
    </row>
    <row r="107" s="2" customFormat="1">
      <c r="A107" s="40"/>
      <c r="B107" s="41"/>
      <c r="C107" s="42"/>
      <c r="D107" s="219" t="s">
        <v>158</v>
      </c>
      <c r="E107" s="42"/>
      <c r="F107" s="220" t="s">
        <v>1931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158</v>
      </c>
      <c r="AU107" s="19" t="s">
        <v>149</v>
      </c>
    </row>
    <row r="108" s="2" customFormat="1" ht="24.15" customHeight="1">
      <c r="A108" s="40"/>
      <c r="B108" s="41"/>
      <c r="C108" s="258" t="s">
        <v>216</v>
      </c>
      <c r="D108" s="258" t="s">
        <v>272</v>
      </c>
      <c r="E108" s="259" t="s">
        <v>1932</v>
      </c>
      <c r="F108" s="260" t="s">
        <v>1933</v>
      </c>
      <c r="G108" s="261" t="s">
        <v>189</v>
      </c>
      <c r="H108" s="262">
        <v>2</v>
      </c>
      <c r="I108" s="263"/>
      <c r="J108" s="264">
        <f>ROUND(I108*H108,2)</f>
        <v>0</v>
      </c>
      <c r="K108" s="260" t="s">
        <v>1678</v>
      </c>
      <c r="L108" s="265"/>
      <c r="M108" s="266" t="s">
        <v>19</v>
      </c>
      <c r="N108" s="267" t="s">
        <v>45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371</v>
      </c>
      <c r="AT108" s="217" t="s">
        <v>272</v>
      </c>
      <c r="AU108" s="217" t="s">
        <v>149</v>
      </c>
      <c r="AY108" s="19" t="s">
        <v>148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82</v>
      </c>
      <c r="BK108" s="218">
        <f>ROUND(I108*H108,2)</f>
        <v>0</v>
      </c>
      <c r="BL108" s="19" t="s">
        <v>271</v>
      </c>
      <c r="BM108" s="217" t="s">
        <v>271</v>
      </c>
    </row>
    <row r="109" s="2" customFormat="1">
      <c r="A109" s="40"/>
      <c r="B109" s="41"/>
      <c r="C109" s="42"/>
      <c r="D109" s="219" t="s">
        <v>158</v>
      </c>
      <c r="E109" s="42"/>
      <c r="F109" s="220" t="s">
        <v>1933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158</v>
      </c>
      <c r="AU109" s="19" t="s">
        <v>149</v>
      </c>
    </row>
    <row r="110" s="2" customFormat="1" ht="16.5" customHeight="1">
      <c r="A110" s="40"/>
      <c r="B110" s="41"/>
      <c r="C110" s="206" t="s">
        <v>224</v>
      </c>
      <c r="D110" s="206" t="s">
        <v>151</v>
      </c>
      <c r="E110" s="207" t="s">
        <v>1934</v>
      </c>
      <c r="F110" s="208" t="s">
        <v>1935</v>
      </c>
      <c r="G110" s="209" t="s">
        <v>189</v>
      </c>
      <c r="H110" s="210">
        <v>1</v>
      </c>
      <c r="I110" s="211"/>
      <c r="J110" s="212">
        <f>ROUND(I110*H110,2)</f>
        <v>0</v>
      </c>
      <c r="K110" s="208" t="s">
        <v>155</v>
      </c>
      <c r="L110" s="46"/>
      <c r="M110" s="213" t="s">
        <v>19</v>
      </c>
      <c r="N110" s="214" t="s">
        <v>45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271</v>
      </c>
      <c r="AT110" s="217" t="s">
        <v>151</v>
      </c>
      <c r="AU110" s="217" t="s">
        <v>149</v>
      </c>
      <c r="AY110" s="19" t="s">
        <v>148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82</v>
      </c>
      <c r="BK110" s="218">
        <f>ROUND(I110*H110,2)</f>
        <v>0</v>
      </c>
      <c r="BL110" s="19" t="s">
        <v>271</v>
      </c>
      <c r="BM110" s="217" t="s">
        <v>281</v>
      </c>
    </row>
    <row r="111" s="2" customFormat="1">
      <c r="A111" s="40"/>
      <c r="B111" s="41"/>
      <c r="C111" s="42"/>
      <c r="D111" s="219" t="s">
        <v>158</v>
      </c>
      <c r="E111" s="42"/>
      <c r="F111" s="220" t="s">
        <v>1935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158</v>
      </c>
      <c r="AU111" s="19" t="s">
        <v>149</v>
      </c>
    </row>
    <row r="112" s="2" customFormat="1">
      <c r="A112" s="40"/>
      <c r="B112" s="41"/>
      <c r="C112" s="42"/>
      <c r="D112" s="224" t="s">
        <v>160</v>
      </c>
      <c r="E112" s="42"/>
      <c r="F112" s="225" t="s">
        <v>1936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160</v>
      </c>
      <c r="AU112" s="19" t="s">
        <v>149</v>
      </c>
    </row>
    <row r="113" s="2" customFormat="1" ht="24.15" customHeight="1">
      <c r="A113" s="40"/>
      <c r="B113" s="41"/>
      <c r="C113" s="258" t="s">
        <v>231</v>
      </c>
      <c r="D113" s="258" t="s">
        <v>272</v>
      </c>
      <c r="E113" s="259" t="s">
        <v>1937</v>
      </c>
      <c r="F113" s="260" t="s">
        <v>1938</v>
      </c>
      <c r="G113" s="261" t="s">
        <v>189</v>
      </c>
      <c r="H113" s="262">
        <v>1</v>
      </c>
      <c r="I113" s="263"/>
      <c r="J113" s="264">
        <f>ROUND(I113*H113,2)</f>
        <v>0</v>
      </c>
      <c r="K113" s="260" t="s">
        <v>1678</v>
      </c>
      <c r="L113" s="265"/>
      <c r="M113" s="266" t="s">
        <v>19</v>
      </c>
      <c r="N113" s="267" t="s">
        <v>45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371</v>
      </c>
      <c r="AT113" s="217" t="s">
        <v>272</v>
      </c>
      <c r="AU113" s="217" t="s">
        <v>149</v>
      </c>
      <c r="AY113" s="19" t="s">
        <v>148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82</v>
      </c>
      <c r="BK113" s="218">
        <f>ROUND(I113*H113,2)</f>
        <v>0</v>
      </c>
      <c r="BL113" s="19" t="s">
        <v>271</v>
      </c>
      <c r="BM113" s="217" t="s">
        <v>293</v>
      </c>
    </row>
    <row r="114" s="2" customFormat="1">
      <c r="A114" s="40"/>
      <c r="B114" s="41"/>
      <c r="C114" s="42"/>
      <c r="D114" s="219" t="s">
        <v>158</v>
      </c>
      <c r="E114" s="42"/>
      <c r="F114" s="220" t="s">
        <v>1938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158</v>
      </c>
      <c r="AU114" s="19" t="s">
        <v>149</v>
      </c>
    </row>
    <row r="115" s="2" customFormat="1" ht="16.5" customHeight="1">
      <c r="A115" s="40"/>
      <c r="B115" s="41"/>
      <c r="C115" s="206" t="s">
        <v>8</v>
      </c>
      <c r="D115" s="206" t="s">
        <v>151</v>
      </c>
      <c r="E115" s="207" t="s">
        <v>1939</v>
      </c>
      <c r="F115" s="208" t="s">
        <v>1940</v>
      </c>
      <c r="G115" s="209" t="s">
        <v>189</v>
      </c>
      <c r="H115" s="210">
        <v>8</v>
      </c>
      <c r="I115" s="211"/>
      <c r="J115" s="212">
        <f>ROUND(I115*H115,2)</f>
        <v>0</v>
      </c>
      <c r="K115" s="208" t="s">
        <v>155</v>
      </c>
      <c r="L115" s="46"/>
      <c r="M115" s="213" t="s">
        <v>19</v>
      </c>
      <c r="N115" s="214" t="s">
        <v>45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271</v>
      </c>
      <c r="AT115" s="217" t="s">
        <v>151</v>
      </c>
      <c r="AU115" s="217" t="s">
        <v>149</v>
      </c>
      <c r="AY115" s="19" t="s">
        <v>148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82</v>
      </c>
      <c r="BK115" s="218">
        <f>ROUND(I115*H115,2)</f>
        <v>0</v>
      </c>
      <c r="BL115" s="19" t="s">
        <v>271</v>
      </c>
      <c r="BM115" s="217" t="s">
        <v>302</v>
      </c>
    </row>
    <row r="116" s="2" customFormat="1">
      <c r="A116" s="40"/>
      <c r="B116" s="41"/>
      <c r="C116" s="42"/>
      <c r="D116" s="219" t="s">
        <v>158</v>
      </c>
      <c r="E116" s="42"/>
      <c r="F116" s="220" t="s">
        <v>1940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158</v>
      </c>
      <c r="AU116" s="19" t="s">
        <v>149</v>
      </c>
    </row>
    <row r="117" s="2" customFormat="1">
      <c r="A117" s="40"/>
      <c r="B117" s="41"/>
      <c r="C117" s="42"/>
      <c r="D117" s="224" t="s">
        <v>160</v>
      </c>
      <c r="E117" s="42"/>
      <c r="F117" s="225" t="s">
        <v>1941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160</v>
      </c>
      <c r="AU117" s="19" t="s">
        <v>149</v>
      </c>
    </row>
    <row r="118" s="2" customFormat="1" ht="24.15" customHeight="1">
      <c r="A118" s="40"/>
      <c r="B118" s="41"/>
      <c r="C118" s="258" t="s">
        <v>244</v>
      </c>
      <c r="D118" s="258" t="s">
        <v>272</v>
      </c>
      <c r="E118" s="259" t="s">
        <v>1942</v>
      </c>
      <c r="F118" s="260" t="s">
        <v>1943</v>
      </c>
      <c r="G118" s="261" t="s">
        <v>189</v>
      </c>
      <c r="H118" s="262">
        <v>8</v>
      </c>
      <c r="I118" s="263"/>
      <c r="J118" s="264">
        <f>ROUND(I118*H118,2)</f>
        <v>0</v>
      </c>
      <c r="K118" s="260" t="s">
        <v>1678</v>
      </c>
      <c r="L118" s="265"/>
      <c r="M118" s="266" t="s">
        <v>19</v>
      </c>
      <c r="N118" s="267" t="s">
        <v>45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371</v>
      </c>
      <c r="AT118" s="217" t="s">
        <v>272</v>
      </c>
      <c r="AU118" s="217" t="s">
        <v>149</v>
      </c>
      <c r="AY118" s="19" t="s">
        <v>148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82</v>
      </c>
      <c r="BK118" s="218">
        <f>ROUND(I118*H118,2)</f>
        <v>0</v>
      </c>
      <c r="BL118" s="19" t="s">
        <v>271</v>
      </c>
      <c r="BM118" s="217" t="s">
        <v>313</v>
      </c>
    </row>
    <row r="119" s="2" customFormat="1">
      <c r="A119" s="40"/>
      <c r="B119" s="41"/>
      <c r="C119" s="42"/>
      <c r="D119" s="219" t="s">
        <v>158</v>
      </c>
      <c r="E119" s="42"/>
      <c r="F119" s="220" t="s">
        <v>1943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158</v>
      </c>
      <c r="AU119" s="19" t="s">
        <v>149</v>
      </c>
    </row>
    <row r="120" s="2" customFormat="1" ht="16.5" customHeight="1">
      <c r="A120" s="40"/>
      <c r="B120" s="41"/>
      <c r="C120" s="206" t="s">
        <v>255</v>
      </c>
      <c r="D120" s="206" t="s">
        <v>151</v>
      </c>
      <c r="E120" s="207" t="s">
        <v>1944</v>
      </c>
      <c r="F120" s="208" t="s">
        <v>1945</v>
      </c>
      <c r="G120" s="209" t="s">
        <v>189</v>
      </c>
      <c r="H120" s="210">
        <v>1</v>
      </c>
      <c r="I120" s="211"/>
      <c r="J120" s="212">
        <f>ROUND(I120*H120,2)</f>
        <v>0</v>
      </c>
      <c r="K120" s="208" t="s">
        <v>155</v>
      </c>
      <c r="L120" s="46"/>
      <c r="M120" s="213" t="s">
        <v>19</v>
      </c>
      <c r="N120" s="214" t="s">
        <v>45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271</v>
      </c>
      <c r="AT120" s="217" t="s">
        <v>151</v>
      </c>
      <c r="AU120" s="217" t="s">
        <v>149</v>
      </c>
      <c r="AY120" s="19" t="s">
        <v>148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82</v>
      </c>
      <c r="BK120" s="218">
        <f>ROUND(I120*H120,2)</f>
        <v>0</v>
      </c>
      <c r="BL120" s="19" t="s">
        <v>271</v>
      </c>
      <c r="BM120" s="217" t="s">
        <v>323</v>
      </c>
    </row>
    <row r="121" s="2" customFormat="1">
      <c r="A121" s="40"/>
      <c r="B121" s="41"/>
      <c r="C121" s="42"/>
      <c r="D121" s="219" t="s">
        <v>158</v>
      </c>
      <c r="E121" s="42"/>
      <c r="F121" s="220" t="s">
        <v>1945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158</v>
      </c>
      <c r="AU121" s="19" t="s">
        <v>149</v>
      </c>
    </row>
    <row r="122" s="2" customFormat="1">
      <c r="A122" s="40"/>
      <c r="B122" s="41"/>
      <c r="C122" s="42"/>
      <c r="D122" s="224" t="s">
        <v>160</v>
      </c>
      <c r="E122" s="42"/>
      <c r="F122" s="225" t="s">
        <v>1946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160</v>
      </c>
      <c r="AU122" s="19" t="s">
        <v>149</v>
      </c>
    </row>
    <row r="123" s="2" customFormat="1" ht="24.15" customHeight="1">
      <c r="A123" s="40"/>
      <c r="B123" s="41"/>
      <c r="C123" s="258" t="s">
        <v>264</v>
      </c>
      <c r="D123" s="258" t="s">
        <v>272</v>
      </c>
      <c r="E123" s="259" t="s">
        <v>1947</v>
      </c>
      <c r="F123" s="260" t="s">
        <v>1948</v>
      </c>
      <c r="G123" s="261" t="s">
        <v>189</v>
      </c>
      <c r="H123" s="262">
        <v>1</v>
      </c>
      <c r="I123" s="263"/>
      <c r="J123" s="264">
        <f>ROUND(I123*H123,2)</f>
        <v>0</v>
      </c>
      <c r="K123" s="260" t="s">
        <v>1678</v>
      </c>
      <c r="L123" s="265"/>
      <c r="M123" s="266" t="s">
        <v>19</v>
      </c>
      <c r="N123" s="267" t="s">
        <v>45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371</v>
      </c>
      <c r="AT123" s="217" t="s">
        <v>272</v>
      </c>
      <c r="AU123" s="217" t="s">
        <v>149</v>
      </c>
      <c r="AY123" s="19" t="s">
        <v>148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82</v>
      </c>
      <c r="BK123" s="218">
        <f>ROUND(I123*H123,2)</f>
        <v>0</v>
      </c>
      <c r="BL123" s="19" t="s">
        <v>271</v>
      </c>
      <c r="BM123" s="217" t="s">
        <v>339</v>
      </c>
    </row>
    <row r="124" s="2" customFormat="1">
      <c r="A124" s="40"/>
      <c r="B124" s="41"/>
      <c r="C124" s="42"/>
      <c r="D124" s="219" t="s">
        <v>158</v>
      </c>
      <c r="E124" s="42"/>
      <c r="F124" s="220" t="s">
        <v>1948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158</v>
      </c>
      <c r="AU124" s="19" t="s">
        <v>149</v>
      </c>
    </row>
    <row r="125" s="2" customFormat="1" ht="16.5" customHeight="1">
      <c r="A125" s="40"/>
      <c r="B125" s="41"/>
      <c r="C125" s="206" t="s">
        <v>271</v>
      </c>
      <c r="D125" s="206" t="s">
        <v>151</v>
      </c>
      <c r="E125" s="207" t="s">
        <v>1949</v>
      </c>
      <c r="F125" s="208" t="s">
        <v>1950</v>
      </c>
      <c r="G125" s="209" t="s">
        <v>189</v>
      </c>
      <c r="H125" s="210">
        <v>8</v>
      </c>
      <c r="I125" s="211"/>
      <c r="J125" s="212">
        <f>ROUND(I125*H125,2)</f>
        <v>0</v>
      </c>
      <c r="K125" s="208" t="s">
        <v>155</v>
      </c>
      <c r="L125" s="46"/>
      <c r="M125" s="213" t="s">
        <v>19</v>
      </c>
      <c r="N125" s="214" t="s">
        <v>45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271</v>
      </c>
      <c r="AT125" s="217" t="s">
        <v>151</v>
      </c>
      <c r="AU125" s="217" t="s">
        <v>149</v>
      </c>
      <c r="AY125" s="19" t="s">
        <v>148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82</v>
      </c>
      <c r="BK125" s="218">
        <f>ROUND(I125*H125,2)</f>
        <v>0</v>
      </c>
      <c r="BL125" s="19" t="s">
        <v>271</v>
      </c>
      <c r="BM125" s="217" t="s">
        <v>353</v>
      </c>
    </row>
    <row r="126" s="2" customFormat="1">
      <c r="A126" s="40"/>
      <c r="B126" s="41"/>
      <c r="C126" s="42"/>
      <c r="D126" s="219" t="s">
        <v>158</v>
      </c>
      <c r="E126" s="42"/>
      <c r="F126" s="220" t="s">
        <v>1950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158</v>
      </c>
      <c r="AU126" s="19" t="s">
        <v>149</v>
      </c>
    </row>
    <row r="127" s="2" customFormat="1">
      <c r="A127" s="40"/>
      <c r="B127" s="41"/>
      <c r="C127" s="42"/>
      <c r="D127" s="224" t="s">
        <v>160</v>
      </c>
      <c r="E127" s="42"/>
      <c r="F127" s="225" t="s">
        <v>1951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160</v>
      </c>
      <c r="AU127" s="19" t="s">
        <v>149</v>
      </c>
    </row>
    <row r="128" s="2" customFormat="1" ht="16.5" customHeight="1">
      <c r="A128" s="40"/>
      <c r="B128" s="41"/>
      <c r="C128" s="206" t="s">
        <v>276</v>
      </c>
      <c r="D128" s="206" t="s">
        <v>151</v>
      </c>
      <c r="E128" s="207" t="s">
        <v>1952</v>
      </c>
      <c r="F128" s="208" t="s">
        <v>1953</v>
      </c>
      <c r="G128" s="209" t="s">
        <v>189</v>
      </c>
      <c r="H128" s="210">
        <v>15</v>
      </c>
      <c r="I128" s="211"/>
      <c r="J128" s="212">
        <f>ROUND(I128*H128,2)</f>
        <v>0</v>
      </c>
      <c r="K128" s="208" t="s">
        <v>155</v>
      </c>
      <c r="L128" s="46"/>
      <c r="M128" s="213" t="s">
        <v>19</v>
      </c>
      <c r="N128" s="214" t="s">
        <v>45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271</v>
      </c>
      <c r="AT128" s="217" t="s">
        <v>151</v>
      </c>
      <c r="AU128" s="217" t="s">
        <v>149</v>
      </c>
      <c r="AY128" s="19" t="s">
        <v>148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82</v>
      </c>
      <c r="BK128" s="218">
        <f>ROUND(I128*H128,2)</f>
        <v>0</v>
      </c>
      <c r="BL128" s="19" t="s">
        <v>271</v>
      </c>
      <c r="BM128" s="217" t="s">
        <v>371</v>
      </c>
    </row>
    <row r="129" s="2" customFormat="1">
      <c r="A129" s="40"/>
      <c r="B129" s="41"/>
      <c r="C129" s="42"/>
      <c r="D129" s="219" t="s">
        <v>158</v>
      </c>
      <c r="E129" s="42"/>
      <c r="F129" s="220" t="s">
        <v>1953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158</v>
      </c>
      <c r="AU129" s="19" t="s">
        <v>149</v>
      </c>
    </row>
    <row r="130" s="2" customFormat="1">
      <c r="A130" s="40"/>
      <c r="B130" s="41"/>
      <c r="C130" s="42"/>
      <c r="D130" s="224" t="s">
        <v>160</v>
      </c>
      <c r="E130" s="42"/>
      <c r="F130" s="225" t="s">
        <v>1954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160</v>
      </c>
      <c r="AU130" s="19" t="s">
        <v>149</v>
      </c>
    </row>
    <row r="131" s="2" customFormat="1" ht="16.5" customHeight="1">
      <c r="A131" s="40"/>
      <c r="B131" s="41"/>
      <c r="C131" s="206" t="s">
        <v>281</v>
      </c>
      <c r="D131" s="206" t="s">
        <v>151</v>
      </c>
      <c r="E131" s="207" t="s">
        <v>1955</v>
      </c>
      <c r="F131" s="208" t="s">
        <v>1956</v>
      </c>
      <c r="G131" s="209" t="s">
        <v>189</v>
      </c>
      <c r="H131" s="210">
        <v>1</v>
      </c>
      <c r="I131" s="211"/>
      <c r="J131" s="212">
        <f>ROUND(I131*H131,2)</f>
        <v>0</v>
      </c>
      <c r="K131" s="208" t="s">
        <v>155</v>
      </c>
      <c r="L131" s="46"/>
      <c r="M131" s="213" t="s">
        <v>19</v>
      </c>
      <c r="N131" s="214" t="s">
        <v>45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271</v>
      </c>
      <c r="AT131" s="217" t="s">
        <v>151</v>
      </c>
      <c r="AU131" s="217" t="s">
        <v>149</v>
      </c>
      <c r="AY131" s="19" t="s">
        <v>148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82</v>
      </c>
      <c r="BK131" s="218">
        <f>ROUND(I131*H131,2)</f>
        <v>0</v>
      </c>
      <c r="BL131" s="19" t="s">
        <v>271</v>
      </c>
      <c r="BM131" s="217" t="s">
        <v>383</v>
      </c>
    </row>
    <row r="132" s="2" customFormat="1">
      <c r="A132" s="40"/>
      <c r="B132" s="41"/>
      <c r="C132" s="42"/>
      <c r="D132" s="219" t="s">
        <v>158</v>
      </c>
      <c r="E132" s="42"/>
      <c r="F132" s="220" t="s">
        <v>1956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158</v>
      </c>
      <c r="AU132" s="19" t="s">
        <v>149</v>
      </c>
    </row>
    <row r="133" s="2" customFormat="1">
      <c r="A133" s="40"/>
      <c r="B133" s="41"/>
      <c r="C133" s="42"/>
      <c r="D133" s="224" t="s">
        <v>160</v>
      </c>
      <c r="E133" s="42"/>
      <c r="F133" s="225" t="s">
        <v>1957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160</v>
      </c>
      <c r="AU133" s="19" t="s">
        <v>149</v>
      </c>
    </row>
    <row r="134" s="2" customFormat="1" ht="16.5" customHeight="1">
      <c r="A134" s="40"/>
      <c r="B134" s="41"/>
      <c r="C134" s="206" t="s">
        <v>287</v>
      </c>
      <c r="D134" s="206" t="s">
        <v>151</v>
      </c>
      <c r="E134" s="207" t="s">
        <v>1958</v>
      </c>
      <c r="F134" s="208" t="s">
        <v>1959</v>
      </c>
      <c r="G134" s="209" t="s">
        <v>189</v>
      </c>
      <c r="H134" s="210">
        <v>1</v>
      </c>
      <c r="I134" s="211"/>
      <c r="J134" s="212">
        <f>ROUND(I134*H134,2)</f>
        <v>0</v>
      </c>
      <c r="K134" s="208" t="s">
        <v>155</v>
      </c>
      <c r="L134" s="46"/>
      <c r="M134" s="213" t="s">
        <v>19</v>
      </c>
      <c r="N134" s="214" t="s">
        <v>45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271</v>
      </c>
      <c r="AT134" s="217" t="s">
        <v>151</v>
      </c>
      <c r="AU134" s="217" t="s">
        <v>149</v>
      </c>
      <c r="AY134" s="19" t="s">
        <v>148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82</v>
      </c>
      <c r="BK134" s="218">
        <f>ROUND(I134*H134,2)</f>
        <v>0</v>
      </c>
      <c r="BL134" s="19" t="s">
        <v>271</v>
      </c>
      <c r="BM134" s="217" t="s">
        <v>398</v>
      </c>
    </row>
    <row r="135" s="2" customFormat="1">
      <c r="A135" s="40"/>
      <c r="B135" s="41"/>
      <c r="C135" s="42"/>
      <c r="D135" s="219" t="s">
        <v>158</v>
      </c>
      <c r="E135" s="42"/>
      <c r="F135" s="220" t="s">
        <v>1959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158</v>
      </c>
      <c r="AU135" s="19" t="s">
        <v>149</v>
      </c>
    </row>
    <row r="136" s="2" customFormat="1">
      <c r="A136" s="40"/>
      <c r="B136" s="41"/>
      <c r="C136" s="42"/>
      <c r="D136" s="224" t="s">
        <v>160</v>
      </c>
      <c r="E136" s="42"/>
      <c r="F136" s="225" t="s">
        <v>1960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160</v>
      </c>
      <c r="AU136" s="19" t="s">
        <v>149</v>
      </c>
    </row>
    <row r="137" s="2" customFormat="1" ht="16.5" customHeight="1">
      <c r="A137" s="40"/>
      <c r="B137" s="41"/>
      <c r="C137" s="206" t="s">
        <v>293</v>
      </c>
      <c r="D137" s="206" t="s">
        <v>151</v>
      </c>
      <c r="E137" s="207" t="s">
        <v>1961</v>
      </c>
      <c r="F137" s="208" t="s">
        <v>1962</v>
      </c>
      <c r="G137" s="209" t="s">
        <v>189</v>
      </c>
      <c r="H137" s="210">
        <v>15</v>
      </c>
      <c r="I137" s="211"/>
      <c r="J137" s="212">
        <f>ROUND(I137*H137,2)</f>
        <v>0</v>
      </c>
      <c r="K137" s="208" t="s">
        <v>155</v>
      </c>
      <c r="L137" s="46"/>
      <c r="M137" s="213" t="s">
        <v>19</v>
      </c>
      <c r="N137" s="214" t="s">
        <v>45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271</v>
      </c>
      <c r="AT137" s="217" t="s">
        <v>151</v>
      </c>
      <c r="AU137" s="217" t="s">
        <v>149</v>
      </c>
      <c r="AY137" s="19" t="s">
        <v>148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82</v>
      </c>
      <c r="BK137" s="218">
        <f>ROUND(I137*H137,2)</f>
        <v>0</v>
      </c>
      <c r="BL137" s="19" t="s">
        <v>271</v>
      </c>
      <c r="BM137" s="217" t="s">
        <v>415</v>
      </c>
    </row>
    <row r="138" s="2" customFormat="1">
      <c r="A138" s="40"/>
      <c r="B138" s="41"/>
      <c r="C138" s="42"/>
      <c r="D138" s="219" t="s">
        <v>158</v>
      </c>
      <c r="E138" s="42"/>
      <c r="F138" s="220" t="s">
        <v>1962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149</v>
      </c>
    </row>
    <row r="139" s="2" customFormat="1">
      <c r="A139" s="40"/>
      <c r="B139" s="41"/>
      <c r="C139" s="42"/>
      <c r="D139" s="224" t="s">
        <v>160</v>
      </c>
      <c r="E139" s="42"/>
      <c r="F139" s="225" t="s">
        <v>1963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160</v>
      </c>
      <c r="AU139" s="19" t="s">
        <v>149</v>
      </c>
    </row>
    <row r="140" s="2" customFormat="1" ht="16.5" customHeight="1">
      <c r="A140" s="40"/>
      <c r="B140" s="41"/>
      <c r="C140" s="206" t="s">
        <v>7</v>
      </c>
      <c r="D140" s="206" t="s">
        <v>151</v>
      </c>
      <c r="E140" s="207" t="s">
        <v>1964</v>
      </c>
      <c r="F140" s="208" t="s">
        <v>1965</v>
      </c>
      <c r="G140" s="209" t="s">
        <v>189</v>
      </c>
      <c r="H140" s="210">
        <v>15</v>
      </c>
      <c r="I140" s="211"/>
      <c r="J140" s="212">
        <f>ROUND(I140*H140,2)</f>
        <v>0</v>
      </c>
      <c r="K140" s="208" t="s">
        <v>155</v>
      </c>
      <c r="L140" s="46"/>
      <c r="M140" s="213" t="s">
        <v>19</v>
      </c>
      <c r="N140" s="214" t="s">
        <v>45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271</v>
      </c>
      <c r="AT140" s="217" t="s">
        <v>151</v>
      </c>
      <c r="AU140" s="217" t="s">
        <v>149</v>
      </c>
      <c r="AY140" s="19" t="s">
        <v>148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82</v>
      </c>
      <c r="BK140" s="218">
        <f>ROUND(I140*H140,2)</f>
        <v>0</v>
      </c>
      <c r="BL140" s="19" t="s">
        <v>271</v>
      </c>
      <c r="BM140" s="217" t="s">
        <v>426</v>
      </c>
    </row>
    <row r="141" s="2" customFormat="1">
      <c r="A141" s="40"/>
      <c r="B141" s="41"/>
      <c r="C141" s="42"/>
      <c r="D141" s="219" t="s">
        <v>158</v>
      </c>
      <c r="E141" s="42"/>
      <c r="F141" s="220" t="s">
        <v>1965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158</v>
      </c>
      <c r="AU141" s="19" t="s">
        <v>149</v>
      </c>
    </row>
    <row r="142" s="2" customFormat="1">
      <c r="A142" s="40"/>
      <c r="B142" s="41"/>
      <c r="C142" s="42"/>
      <c r="D142" s="224" t="s">
        <v>160</v>
      </c>
      <c r="E142" s="42"/>
      <c r="F142" s="225" t="s">
        <v>1966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160</v>
      </c>
      <c r="AU142" s="19" t="s">
        <v>149</v>
      </c>
    </row>
    <row r="143" s="2" customFormat="1" ht="16.5" customHeight="1">
      <c r="A143" s="40"/>
      <c r="B143" s="41"/>
      <c r="C143" s="206" t="s">
        <v>302</v>
      </c>
      <c r="D143" s="206" t="s">
        <v>151</v>
      </c>
      <c r="E143" s="207" t="s">
        <v>1967</v>
      </c>
      <c r="F143" s="208" t="s">
        <v>1968</v>
      </c>
      <c r="G143" s="209" t="s">
        <v>1601</v>
      </c>
      <c r="H143" s="210">
        <v>8</v>
      </c>
      <c r="I143" s="211"/>
      <c r="J143" s="212">
        <f>ROUND(I143*H143,2)</f>
        <v>0</v>
      </c>
      <c r="K143" s="208" t="s">
        <v>155</v>
      </c>
      <c r="L143" s="46"/>
      <c r="M143" s="213" t="s">
        <v>19</v>
      </c>
      <c r="N143" s="214" t="s">
        <v>45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271</v>
      </c>
      <c r="AT143" s="217" t="s">
        <v>151</v>
      </c>
      <c r="AU143" s="217" t="s">
        <v>149</v>
      </c>
      <c r="AY143" s="19" t="s">
        <v>148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82</v>
      </c>
      <c r="BK143" s="218">
        <f>ROUND(I143*H143,2)</f>
        <v>0</v>
      </c>
      <c r="BL143" s="19" t="s">
        <v>271</v>
      </c>
      <c r="BM143" s="217" t="s">
        <v>440</v>
      </c>
    </row>
    <row r="144" s="2" customFormat="1">
      <c r="A144" s="40"/>
      <c r="B144" s="41"/>
      <c r="C144" s="42"/>
      <c r="D144" s="219" t="s">
        <v>158</v>
      </c>
      <c r="E144" s="42"/>
      <c r="F144" s="220" t="s">
        <v>1968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158</v>
      </c>
      <c r="AU144" s="19" t="s">
        <v>149</v>
      </c>
    </row>
    <row r="145" s="2" customFormat="1">
      <c r="A145" s="40"/>
      <c r="B145" s="41"/>
      <c r="C145" s="42"/>
      <c r="D145" s="224" t="s">
        <v>160</v>
      </c>
      <c r="E145" s="42"/>
      <c r="F145" s="225" t="s">
        <v>1969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160</v>
      </c>
      <c r="AU145" s="19" t="s">
        <v>149</v>
      </c>
    </row>
    <row r="146" s="2" customFormat="1" ht="16.5" customHeight="1">
      <c r="A146" s="40"/>
      <c r="B146" s="41"/>
      <c r="C146" s="206" t="s">
        <v>308</v>
      </c>
      <c r="D146" s="206" t="s">
        <v>151</v>
      </c>
      <c r="E146" s="207" t="s">
        <v>1970</v>
      </c>
      <c r="F146" s="208" t="s">
        <v>1971</v>
      </c>
      <c r="G146" s="209" t="s">
        <v>189</v>
      </c>
      <c r="H146" s="210">
        <v>15</v>
      </c>
      <c r="I146" s="211"/>
      <c r="J146" s="212">
        <f>ROUND(I146*H146,2)</f>
        <v>0</v>
      </c>
      <c r="K146" s="208" t="s">
        <v>155</v>
      </c>
      <c r="L146" s="46"/>
      <c r="M146" s="213" t="s">
        <v>19</v>
      </c>
      <c r="N146" s="214" t="s">
        <v>45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271</v>
      </c>
      <c r="AT146" s="217" t="s">
        <v>151</v>
      </c>
      <c r="AU146" s="217" t="s">
        <v>149</v>
      </c>
      <c r="AY146" s="19" t="s">
        <v>148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82</v>
      </c>
      <c r="BK146" s="218">
        <f>ROUND(I146*H146,2)</f>
        <v>0</v>
      </c>
      <c r="BL146" s="19" t="s">
        <v>271</v>
      </c>
      <c r="BM146" s="217" t="s">
        <v>455</v>
      </c>
    </row>
    <row r="147" s="2" customFormat="1">
      <c r="A147" s="40"/>
      <c r="B147" s="41"/>
      <c r="C147" s="42"/>
      <c r="D147" s="219" t="s">
        <v>158</v>
      </c>
      <c r="E147" s="42"/>
      <c r="F147" s="220" t="s">
        <v>1971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158</v>
      </c>
      <c r="AU147" s="19" t="s">
        <v>149</v>
      </c>
    </row>
    <row r="148" s="2" customFormat="1">
      <c r="A148" s="40"/>
      <c r="B148" s="41"/>
      <c r="C148" s="42"/>
      <c r="D148" s="224" t="s">
        <v>160</v>
      </c>
      <c r="E148" s="42"/>
      <c r="F148" s="225" t="s">
        <v>1972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160</v>
      </c>
      <c r="AU148" s="19" t="s">
        <v>149</v>
      </c>
    </row>
    <row r="149" s="2" customFormat="1" ht="24.15" customHeight="1">
      <c r="A149" s="40"/>
      <c r="B149" s="41"/>
      <c r="C149" s="258" t="s">
        <v>313</v>
      </c>
      <c r="D149" s="258" t="s">
        <v>272</v>
      </c>
      <c r="E149" s="259" t="s">
        <v>1973</v>
      </c>
      <c r="F149" s="260" t="s">
        <v>1974</v>
      </c>
      <c r="G149" s="261" t="s">
        <v>189</v>
      </c>
      <c r="H149" s="262">
        <v>1</v>
      </c>
      <c r="I149" s="263"/>
      <c r="J149" s="264">
        <f>ROUND(I149*H149,2)</f>
        <v>0</v>
      </c>
      <c r="K149" s="260" t="s">
        <v>1678</v>
      </c>
      <c r="L149" s="265"/>
      <c r="M149" s="266" t="s">
        <v>19</v>
      </c>
      <c r="N149" s="267" t="s">
        <v>45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371</v>
      </c>
      <c r="AT149" s="217" t="s">
        <v>272</v>
      </c>
      <c r="AU149" s="217" t="s">
        <v>149</v>
      </c>
      <c r="AY149" s="19" t="s">
        <v>148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82</v>
      </c>
      <c r="BK149" s="218">
        <f>ROUND(I149*H149,2)</f>
        <v>0</v>
      </c>
      <c r="BL149" s="19" t="s">
        <v>271</v>
      </c>
      <c r="BM149" s="217" t="s">
        <v>469</v>
      </c>
    </row>
    <row r="150" s="2" customFormat="1">
      <c r="A150" s="40"/>
      <c r="B150" s="41"/>
      <c r="C150" s="42"/>
      <c r="D150" s="219" t="s">
        <v>158</v>
      </c>
      <c r="E150" s="42"/>
      <c r="F150" s="220" t="s">
        <v>1974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158</v>
      </c>
      <c r="AU150" s="19" t="s">
        <v>149</v>
      </c>
    </row>
    <row r="151" s="12" customFormat="1" ht="20.88" customHeight="1">
      <c r="A151" s="12"/>
      <c r="B151" s="190"/>
      <c r="C151" s="191"/>
      <c r="D151" s="192" t="s">
        <v>73</v>
      </c>
      <c r="E151" s="204" t="s">
        <v>1975</v>
      </c>
      <c r="F151" s="204" t="s">
        <v>1976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SUM(P152:P170)</f>
        <v>0</v>
      </c>
      <c r="Q151" s="198"/>
      <c r="R151" s="199">
        <f>SUM(R152:R170)</f>
        <v>0</v>
      </c>
      <c r="S151" s="198"/>
      <c r="T151" s="200">
        <f>SUM(T152:T170)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82</v>
      </c>
      <c r="AT151" s="202" t="s">
        <v>73</v>
      </c>
      <c r="AU151" s="202" t="s">
        <v>84</v>
      </c>
      <c r="AY151" s="201" t="s">
        <v>148</v>
      </c>
      <c r="BK151" s="203">
        <f>SUM(BK152:BK170)</f>
        <v>0</v>
      </c>
    </row>
    <row r="152" s="2" customFormat="1" ht="16.5" customHeight="1">
      <c r="A152" s="40"/>
      <c r="B152" s="41"/>
      <c r="C152" s="206" t="s">
        <v>319</v>
      </c>
      <c r="D152" s="206" t="s">
        <v>151</v>
      </c>
      <c r="E152" s="207" t="s">
        <v>1977</v>
      </c>
      <c r="F152" s="208" t="s">
        <v>1978</v>
      </c>
      <c r="G152" s="209" t="s">
        <v>189</v>
      </c>
      <c r="H152" s="210">
        <v>2</v>
      </c>
      <c r="I152" s="211"/>
      <c r="J152" s="212">
        <f>ROUND(I152*H152,2)</f>
        <v>0</v>
      </c>
      <c r="K152" s="208" t="s">
        <v>155</v>
      </c>
      <c r="L152" s="46"/>
      <c r="M152" s="213" t="s">
        <v>19</v>
      </c>
      <c r="N152" s="214" t="s">
        <v>45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271</v>
      </c>
      <c r="AT152" s="217" t="s">
        <v>151</v>
      </c>
      <c r="AU152" s="217" t="s">
        <v>149</v>
      </c>
      <c r="AY152" s="19" t="s">
        <v>148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82</v>
      </c>
      <c r="BK152" s="218">
        <f>ROUND(I152*H152,2)</f>
        <v>0</v>
      </c>
      <c r="BL152" s="19" t="s">
        <v>271</v>
      </c>
      <c r="BM152" s="217" t="s">
        <v>484</v>
      </c>
    </row>
    <row r="153" s="2" customFormat="1">
      <c r="A153" s="40"/>
      <c r="B153" s="41"/>
      <c r="C153" s="42"/>
      <c r="D153" s="219" t="s">
        <v>158</v>
      </c>
      <c r="E153" s="42"/>
      <c r="F153" s="220" t="s">
        <v>1978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158</v>
      </c>
      <c r="AU153" s="19" t="s">
        <v>149</v>
      </c>
    </row>
    <row r="154" s="2" customFormat="1">
      <c r="A154" s="40"/>
      <c r="B154" s="41"/>
      <c r="C154" s="42"/>
      <c r="D154" s="224" t="s">
        <v>160</v>
      </c>
      <c r="E154" s="42"/>
      <c r="F154" s="225" t="s">
        <v>1979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160</v>
      </c>
      <c r="AU154" s="19" t="s">
        <v>149</v>
      </c>
    </row>
    <row r="155" s="2" customFormat="1" ht="24.15" customHeight="1">
      <c r="A155" s="40"/>
      <c r="B155" s="41"/>
      <c r="C155" s="258" t="s">
        <v>323</v>
      </c>
      <c r="D155" s="258" t="s">
        <v>272</v>
      </c>
      <c r="E155" s="259" t="s">
        <v>1980</v>
      </c>
      <c r="F155" s="260" t="s">
        <v>1981</v>
      </c>
      <c r="G155" s="261" t="s">
        <v>189</v>
      </c>
      <c r="H155" s="262">
        <v>2</v>
      </c>
      <c r="I155" s="263"/>
      <c r="J155" s="264">
        <f>ROUND(I155*H155,2)</f>
        <v>0</v>
      </c>
      <c r="K155" s="260" t="s">
        <v>1678</v>
      </c>
      <c r="L155" s="265"/>
      <c r="M155" s="266" t="s">
        <v>19</v>
      </c>
      <c r="N155" s="267" t="s">
        <v>45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371</v>
      </c>
      <c r="AT155" s="217" t="s">
        <v>272</v>
      </c>
      <c r="AU155" s="217" t="s">
        <v>149</v>
      </c>
      <c r="AY155" s="19" t="s">
        <v>148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82</v>
      </c>
      <c r="BK155" s="218">
        <f>ROUND(I155*H155,2)</f>
        <v>0</v>
      </c>
      <c r="BL155" s="19" t="s">
        <v>271</v>
      </c>
      <c r="BM155" s="217" t="s">
        <v>496</v>
      </c>
    </row>
    <row r="156" s="2" customFormat="1">
      <c r="A156" s="40"/>
      <c r="B156" s="41"/>
      <c r="C156" s="42"/>
      <c r="D156" s="219" t="s">
        <v>158</v>
      </c>
      <c r="E156" s="42"/>
      <c r="F156" s="220" t="s">
        <v>1981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158</v>
      </c>
      <c r="AU156" s="19" t="s">
        <v>149</v>
      </c>
    </row>
    <row r="157" s="2" customFormat="1" ht="16.5" customHeight="1">
      <c r="A157" s="40"/>
      <c r="B157" s="41"/>
      <c r="C157" s="206" t="s">
        <v>332</v>
      </c>
      <c r="D157" s="206" t="s">
        <v>151</v>
      </c>
      <c r="E157" s="207" t="s">
        <v>1982</v>
      </c>
      <c r="F157" s="208" t="s">
        <v>1983</v>
      </c>
      <c r="G157" s="209" t="s">
        <v>189</v>
      </c>
      <c r="H157" s="210">
        <v>5</v>
      </c>
      <c r="I157" s="211"/>
      <c r="J157" s="212">
        <f>ROUND(I157*H157,2)</f>
        <v>0</v>
      </c>
      <c r="K157" s="208" t="s">
        <v>155</v>
      </c>
      <c r="L157" s="46"/>
      <c r="M157" s="213" t="s">
        <v>19</v>
      </c>
      <c r="N157" s="214" t="s">
        <v>45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271</v>
      </c>
      <c r="AT157" s="217" t="s">
        <v>151</v>
      </c>
      <c r="AU157" s="217" t="s">
        <v>149</v>
      </c>
      <c r="AY157" s="19" t="s">
        <v>148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82</v>
      </c>
      <c r="BK157" s="218">
        <f>ROUND(I157*H157,2)</f>
        <v>0</v>
      </c>
      <c r="BL157" s="19" t="s">
        <v>271</v>
      </c>
      <c r="BM157" s="217" t="s">
        <v>506</v>
      </c>
    </row>
    <row r="158" s="2" customFormat="1">
      <c r="A158" s="40"/>
      <c r="B158" s="41"/>
      <c r="C158" s="42"/>
      <c r="D158" s="219" t="s">
        <v>158</v>
      </c>
      <c r="E158" s="42"/>
      <c r="F158" s="220" t="s">
        <v>1983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158</v>
      </c>
      <c r="AU158" s="19" t="s">
        <v>149</v>
      </c>
    </row>
    <row r="159" s="2" customFormat="1">
      <c r="A159" s="40"/>
      <c r="B159" s="41"/>
      <c r="C159" s="42"/>
      <c r="D159" s="224" t="s">
        <v>160</v>
      </c>
      <c r="E159" s="42"/>
      <c r="F159" s="225" t="s">
        <v>1984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160</v>
      </c>
      <c r="AU159" s="19" t="s">
        <v>149</v>
      </c>
    </row>
    <row r="160" s="2" customFormat="1" ht="21.75" customHeight="1">
      <c r="A160" s="40"/>
      <c r="B160" s="41"/>
      <c r="C160" s="258" t="s">
        <v>339</v>
      </c>
      <c r="D160" s="258" t="s">
        <v>272</v>
      </c>
      <c r="E160" s="259" t="s">
        <v>1985</v>
      </c>
      <c r="F160" s="260" t="s">
        <v>1986</v>
      </c>
      <c r="G160" s="261" t="s">
        <v>189</v>
      </c>
      <c r="H160" s="262">
        <v>5</v>
      </c>
      <c r="I160" s="263"/>
      <c r="J160" s="264">
        <f>ROUND(I160*H160,2)</f>
        <v>0</v>
      </c>
      <c r="K160" s="260" t="s">
        <v>155</v>
      </c>
      <c r="L160" s="265"/>
      <c r="M160" s="266" t="s">
        <v>19</v>
      </c>
      <c r="N160" s="267" t="s">
        <v>45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371</v>
      </c>
      <c r="AT160" s="217" t="s">
        <v>272</v>
      </c>
      <c r="AU160" s="217" t="s">
        <v>149</v>
      </c>
      <c r="AY160" s="19" t="s">
        <v>148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82</v>
      </c>
      <c r="BK160" s="218">
        <f>ROUND(I160*H160,2)</f>
        <v>0</v>
      </c>
      <c r="BL160" s="19" t="s">
        <v>271</v>
      </c>
      <c r="BM160" s="217" t="s">
        <v>516</v>
      </c>
    </row>
    <row r="161" s="2" customFormat="1">
      <c r="A161" s="40"/>
      <c r="B161" s="41"/>
      <c r="C161" s="42"/>
      <c r="D161" s="219" t="s">
        <v>158</v>
      </c>
      <c r="E161" s="42"/>
      <c r="F161" s="220" t="s">
        <v>1986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158</v>
      </c>
      <c r="AU161" s="19" t="s">
        <v>149</v>
      </c>
    </row>
    <row r="162" s="2" customFormat="1" ht="16.5" customHeight="1">
      <c r="A162" s="40"/>
      <c r="B162" s="41"/>
      <c r="C162" s="206" t="s">
        <v>346</v>
      </c>
      <c r="D162" s="206" t="s">
        <v>151</v>
      </c>
      <c r="E162" s="207" t="s">
        <v>1987</v>
      </c>
      <c r="F162" s="208" t="s">
        <v>1988</v>
      </c>
      <c r="G162" s="209" t="s">
        <v>189</v>
      </c>
      <c r="H162" s="210">
        <v>1</v>
      </c>
      <c r="I162" s="211"/>
      <c r="J162" s="212">
        <f>ROUND(I162*H162,2)</f>
        <v>0</v>
      </c>
      <c r="K162" s="208" t="s">
        <v>155</v>
      </c>
      <c r="L162" s="46"/>
      <c r="M162" s="213" t="s">
        <v>19</v>
      </c>
      <c r="N162" s="214" t="s">
        <v>45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271</v>
      </c>
      <c r="AT162" s="217" t="s">
        <v>151</v>
      </c>
      <c r="AU162" s="217" t="s">
        <v>149</v>
      </c>
      <c r="AY162" s="19" t="s">
        <v>148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82</v>
      </c>
      <c r="BK162" s="218">
        <f>ROUND(I162*H162,2)</f>
        <v>0</v>
      </c>
      <c r="BL162" s="19" t="s">
        <v>271</v>
      </c>
      <c r="BM162" s="217" t="s">
        <v>526</v>
      </c>
    </row>
    <row r="163" s="2" customFormat="1">
      <c r="A163" s="40"/>
      <c r="B163" s="41"/>
      <c r="C163" s="42"/>
      <c r="D163" s="219" t="s">
        <v>158</v>
      </c>
      <c r="E163" s="42"/>
      <c r="F163" s="220" t="s">
        <v>1988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158</v>
      </c>
      <c r="AU163" s="19" t="s">
        <v>149</v>
      </c>
    </row>
    <row r="164" s="2" customFormat="1">
      <c r="A164" s="40"/>
      <c r="B164" s="41"/>
      <c r="C164" s="42"/>
      <c r="D164" s="224" t="s">
        <v>160</v>
      </c>
      <c r="E164" s="42"/>
      <c r="F164" s="225" t="s">
        <v>1989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160</v>
      </c>
      <c r="AU164" s="19" t="s">
        <v>149</v>
      </c>
    </row>
    <row r="165" s="2" customFormat="1" ht="16.5" customHeight="1">
      <c r="A165" s="40"/>
      <c r="B165" s="41"/>
      <c r="C165" s="206" t="s">
        <v>353</v>
      </c>
      <c r="D165" s="206" t="s">
        <v>151</v>
      </c>
      <c r="E165" s="207" t="s">
        <v>1990</v>
      </c>
      <c r="F165" s="208" t="s">
        <v>1991</v>
      </c>
      <c r="G165" s="209" t="s">
        <v>189</v>
      </c>
      <c r="H165" s="210">
        <v>2</v>
      </c>
      <c r="I165" s="211"/>
      <c r="J165" s="212">
        <f>ROUND(I165*H165,2)</f>
        <v>0</v>
      </c>
      <c r="K165" s="208" t="s">
        <v>155</v>
      </c>
      <c r="L165" s="46"/>
      <c r="M165" s="213" t="s">
        <v>19</v>
      </c>
      <c r="N165" s="214" t="s">
        <v>45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271</v>
      </c>
      <c r="AT165" s="217" t="s">
        <v>151</v>
      </c>
      <c r="AU165" s="217" t="s">
        <v>149</v>
      </c>
      <c r="AY165" s="19" t="s">
        <v>148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82</v>
      </c>
      <c r="BK165" s="218">
        <f>ROUND(I165*H165,2)</f>
        <v>0</v>
      </c>
      <c r="BL165" s="19" t="s">
        <v>271</v>
      </c>
      <c r="BM165" s="217" t="s">
        <v>536</v>
      </c>
    </row>
    <row r="166" s="2" customFormat="1">
      <c r="A166" s="40"/>
      <c r="B166" s="41"/>
      <c r="C166" s="42"/>
      <c r="D166" s="219" t="s">
        <v>158</v>
      </c>
      <c r="E166" s="42"/>
      <c r="F166" s="220" t="s">
        <v>1991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158</v>
      </c>
      <c r="AU166" s="19" t="s">
        <v>149</v>
      </c>
    </row>
    <row r="167" s="2" customFormat="1">
      <c r="A167" s="40"/>
      <c r="B167" s="41"/>
      <c r="C167" s="42"/>
      <c r="D167" s="224" t="s">
        <v>160</v>
      </c>
      <c r="E167" s="42"/>
      <c r="F167" s="225" t="s">
        <v>1992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160</v>
      </c>
      <c r="AU167" s="19" t="s">
        <v>149</v>
      </c>
    </row>
    <row r="168" s="2" customFormat="1" ht="16.5" customHeight="1">
      <c r="A168" s="40"/>
      <c r="B168" s="41"/>
      <c r="C168" s="206" t="s">
        <v>361</v>
      </c>
      <c r="D168" s="206" t="s">
        <v>151</v>
      </c>
      <c r="E168" s="207" t="s">
        <v>1993</v>
      </c>
      <c r="F168" s="208" t="s">
        <v>1994</v>
      </c>
      <c r="G168" s="209" t="s">
        <v>189</v>
      </c>
      <c r="H168" s="210">
        <v>1</v>
      </c>
      <c r="I168" s="211"/>
      <c r="J168" s="212">
        <f>ROUND(I168*H168,2)</f>
        <v>0</v>
      </c>
      <c r="K168" s="208" t="s">
        <v>155</v>
      </c>
      <c r="L168" s="46"/>
      <c r="M168" s="213" t="s">
        <v>19</v>
      </c>
      <c r="N168" s="214" t="s">
        <v>45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271</v>
      </c>
      <c r="AT168" s="217" t="s">
        <v>151</v>
      </c>
      <c r="AU168" s="217" t="s">
        <v>149</v>
      </c>
      <c r="AY168" s="19" t="s">
        <v>148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82</v>
      </c>
      <c r="BK168" s="218">
        <f>ROUND(I168*H168,2)</f>
        <v>0</v>
      </c>
      <c r="BL168" s="19" t="s">
        <v>271</v>
      </c>
      <c r="BM168" s="217" t="s">
        <v>544</v>
      </c>
    </row>
    <row r="169" s="2" customFormat="1">
      <c r="A169" s="40"/>
      <c r="B169" s="41"/>
      <c r="C169" s="42"/>
      <c r="D169" s="219" t="s">
        <v>158</v>
      </c>
      <c r="E169" s="42"/>
      <c r="F169" s="220" t="s">
        <v>1994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158</v>
      </c>
      <c r="AU169" s="19" t="s">
        <v>149</v>
      </c>
    </row>
    <row r="170" s="2" customFormat="1">
      <c r="A170" s="40"/>
      <c r="B170" s="41"/>
      <c r="C170" s="42"/>
      <c r="D170" s="224" t="s">
        <v>160</v>
      </c>
      <c r="E170" s="42"/>
      <c r="F170" s="225" t="s">
        <v>1995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160</v>
      </c>
      <c r="AU170" s="19" t="s">
        <v>149</v>
      </c>
    </row>
    <row r="171" s="12" customFormat="1" ht="20.88" customHeight="1">
      <c r="A171" s="12"/>
      <c r="B171" s="190"/>
      <c r="C171" s="191"/>
      <c r="D171" s="192" t="s">
        <v>73</v>
      </c>
      <c r="E171" s="204" t="s">
        <v>1829</v>
      </c>
      <c r="F171" s="204" t="s">
        <v>1830</v>
      </c>
      <c r="G171" s="191"/>
      <c r="H171" s="191"/>
      <c r="I171" s="194"/>
      <c r="J171" s="205">
        <f>BK171</f>
        <v>0</v>
      </c>
      <c r="K171" s="191"/>
      <c r="L171" s="196"/>
      <c r="M171" s="197"/>
      <c r="N171" s="198"/>
      <c r="O171" s="198"/>
      <c r="P171" s="199">
        <f>SUM(P172:P200)</f>
        <v>0</v>
      </c>
      <c r="Q171" s="198"/>
      <c r="R171" s="199">
        <f>SUM(R172:R200)</f>
        <v>0</v>
      </c>
      <c r="S171" s="198"/>
      <c r="T171" s="200">
        <f>SUM(T172:T200)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82</v>
      </c>
      <c r="AT171" s="202" t="s">
        <v>73</v>
      </c>
      <c r="AU171" s="202" t="s">
        <v>84</v>
      </c>
      <c r="AY171" s="201" t="s">
        <v>148</v>
      </c>
      <c r="BK171" s="203">
        <f>SUM(BK172:BK200)</f>
        <v>0</v>
      </c>
    </row>
    <row r="172" s="2" customFormat="1" ht="16.5" customHeight="1">
      <c r="A172" s="40"/>
      <c r="B172" s="41"/>
      <c r="C172" s="206" t="s">
        <v>371</v>
      </c>
      <c r="D172" s="206" t="s">
        <v>151</v>
      </c>
      <c r="E172" s="207" t="s">
        <v>1841</v>
      </c>
      <c r="F172" s="208" t="s">
        <v>1842</v>
      </c>
      <c r="G172" s="209" t="s">
        <v>189</v>
      </c>
      <c r="H172" s="210">
        <v>1500</v>
      </c>
      <c r="I172" s="211"/>
      <c r="J172" s="212">
        <f>ROUND(I172*H172,2)</f>
        <v>0</v>
      </c>
      <c r="K172" s="208" t="s">
        <v>155</v>
      </c>
      <c r="L172" s="46"/>
      <c r="M172" s="213" t="s">
        <v>19</v>
      </c>
      <c r="N172" s="214" t="s">
        <v>45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271</v>
      </c>
      <c r="AT172" s="217" t="s">
        <v>151</v>
      </c>
      <c r="AU172" s="217" t="s">
        <v>149</v>
      </c>
      <c r="AY172" s="19" t="s">
        <v>148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82</v>
      </c>
      <c r="BK172" s="218">
        <f>ROUND(I172*H172,2)</f>
        <v>0</v>
      </c>
      <c r="BL172" s="19" t="s">
        <v>271</v>
      </c>
      <c r="BM172" s="217" t="s">
        <v>554</v>
      </c>
    </row>
    <row r="173" s="2" customFormat="1">
      <c r="A173" s="40"/>
      <c r="B173" s="41"/>
      <c r="C173" s="42"/>
      <c r="D173" s="219" t="s">
        <v>158</v>
      </c>
      <c r="E173" s="42"/>
      <c r="F173" s="220" t="s">
        <v>1842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158</v>
      </c>
      <c r="AU173" s="19" t="s">
        <v>149</v>
      </c>
    </row>
    <row r="174" s="2" customFormat="1">
      <c r="A174" s="40"/>
      <c r="B174" s="41"/>
      <c r="C174" s="42"/>
      <c r="D174" s="224" t="s">
        <v>160</v>
      </c>
      <c r="E174" s="42"/>
      <c r="F174" s="225" t="s">
        <v>1843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160</v>
      </c>
      <c r="AU174" s="19" t="s">
        <v>149</v>
      </c>
    </row>
    <row r="175" s="2" customFormat="1" ht="16.5" customHeight="1">
      <c r="A175" s="40"/>
      <c r="B175" s="41"/>
      <c r="C175" s="258" t="s">
        <v>377</v>
      </c>
      <c r="D175" s="258" t="s">
        <v>272</v>
      </c>
      <c r="E175" s="259" t="s">
        <v>1844</v>
      </c>
      <c r="F175" s="260" t="s">
        <v>1845</v>
      </c>
      <c r="G175" s="261" t="s">
        <v>189</v>
      </c>
      <c r="H175" s="262">
        <v>1500</v>
      </c>
      <c r="I175" s="263"/>
      <c r="J175" s="264">
        <f>ROUND(I175*H175,2)</f>
        <v>0</v>
      </c>
      <c r="K175" s="260" t="s">
        <v>155</v>
      </c>
      <c r="L175" s="265"/>
      <c r="M175" s="266" t="s">
        <v>19</v>
      </c>
      <c r="N175" s="267" t="s">
        <v>45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371</v>
      </c>
      <c r="AT175" s="217" t="s">
        <v>272</v>
      </c>
      <c r="AU175" s="217" t="s">
        <v>149</v>
      </c>
      <c r="AY175" s="19" t="s">
        <v>148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82</v>
      </c>
      <c r="BK175" s="218">
        <f>ROUND(I175*H175,2)</f>
        <v>0</v>
      </c>
      <c r="BL175" s="19" t="s">
        <v>271</v>
      </c>
      <c r="BM175" s="217" t="s">
        <v>562</v>
      </c>
    </row>
    <row r="176" s="2" customFormat="1">
      <c r="A176" s="40"/>
      <c r="B176" s="41"/>
      <c r="C176" s="42"/>
      <c r="D176" s="219" t="s">
        <v>158</v>
      </c>
      <c r="E176" s="42"/>
      <c r="F176" s="220" t="s">
        <v>1845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158</v>
      </c>
      <c r="AU176" s="19" t="s">
        <v>149</v>
      </c>
    </row>
    <row r="177" s="2" customFormat="1" ht="24.15" customHeight="1">
      <c r="A177" s="40"/>
      <c r="B177" s="41"/>
      <c r="C177" s="258" t="s">
        <v>383</v>
      </c>
      <c r="D177" s="258" t="s">
        <v>272</v>
      </c>
      <c r="E177" s="259" t="s">
        <v>1846</v>
      </c>
      <c r="F177" s="260" t="s">
        <v>1847</v>
      </c>
      <c r="G177" s="261" t="s">
        <v>1848</v>
      </c>
      <c r="H177" s="262">
        <v>15</v>
      </c>
      <c r="I177" s="263"/>
      <c r="J177" s="264">
        <f>ROUND(I177*H177,2)</f>
        <v>0</v>
      </c>
      <c r="K177" s="260" t="s">
        <v>155</v>
      </c>
      <c r="L177" s="265"/>
      <c r="M177" s="266" t="s">
        <v>19</v>
      </c>
      <c r="N177" s="267" t="s">
        <v>45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371</v>
      </c>
      <c r="AT177" s="217" t="s">
        <v>272</v>
      </c>
      <c r="AU177" s="217" t="s">
        <v>149</v>
      </c>
      <c r="AY177" s="19" t="s">
        <v>148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82</v>
      </c>
      <c r="BK177" s="218">
        <f>ROUND(I177*H177,2)</f>
        <v>0</v>
      </c>
      <c r="BL177" s="19" t="s">
        <v>271</v>
      </c>
      <c r="BM177" s="217" t="s">
        <v>572</v>
      </c>
    </row>
    <row r="178" s="2" customFormat="1">
      <c r="A178" s="40"/>
      <c r="B178" s="41"/>
      <c r="C178" s="42"/>
      <c r="D178" s="219" t="s">
        <v>158</v>
      </c>
      <c r="E178" s="42"/>
      <c r="F178" s="220" t="s">
        <v>1847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158</v>
      </c>
      <c r="AU178" s="19" t="s">
        <v>149</v>
      </c>
    </row>
    <row r="179" s="2" customFormat="1" ht="24.15" customHeight="1">
      <c r="A179" s="40"/>
      <c r="B179" s="41"/>
      <c r="C179" s="258" t="s">
        <v>390</v>
      </c>
      <c r="D179" s="258" t="s">
        <v>272</v>
      </c>
      <c r="E179" s="259" t="s">
        <v>1996</v>
      </c>
      <c r="F179" s="260" t="s">
        <v>1997</v>
      </c>
      <c r="G179" s="261" t="s">
        <v>1848</v>
      </c>
      <c r="H179" s="262">
        <v>15</v>
      </c>
      <c r="I179" s="263"/>
      <c r="J179" s="264">
        <f>ROUND(I179*H179,2)</f>
        <v>0</v>
      </c>
      <c r="K179" s="260" t="s">
        <v>155</v>
      </c>
      <c r="L179" s="265"/>
      <c r="M179" s="266" t="s">
        <v>19</v>
      </c>
      <c r="N179" s="267" t="s">
        <v>45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371</v>
      </c>
      <c r="AT179" s="217" t="s">
        <v>272</v>
      </c>
      <c r="AU179" s="217" t="s">
        <v>149</v>
      </c>
      <c r="AY179" s="19" t="s">
        <v>148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82</v>
      </c>
      <c r="BK179" s="218">
        <f>ROUND(I179*H179,2)</f>
        <v>0</v>
      </c>
      <c r="BL179" s="19" t="s">
        <v>271</v>
      </c>
      <c r="BM179" s="217" t="s">
        <v>585</v>
      </c>
    </row>
    <row r="180" s="2" customFormat="1">
      <c r="A180" s="40"/>
      <c r="B180" s="41"/>
      <c r="C180" s="42"/>
      <c r="D180" s="219" t="s">
        <v>158</v>
      </c>
      <c r="E180" s="42"/>
      <c r="F180" s="220" t="s">
        <v>1997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158</v>
      </c>
      <c r="AU180" s="19" t="s">
        <v>149</v>
      </c>
    </row>
    <row r="181" s="2" customFormat="1" ht="16.5" customHeight="1">
      <c r="A181" s="40"/>
      <c r="B181" s="41"/>
      <c r="C181" s="206" t="s">
        <v>398</v>
      </c>
      <c r="D181" s="206" t="s">
        <v>151</v>
      </c>
      <c r="E181" s="207" t="s">
        <v>1608</v>
      </c>
      <c r="F181" s="208" t="s">
        <v>1611</v>
      </c>
      <c r="G181" s="209" t="s">
        <v>356</v>
      </c>
      <c r="H181" s="210">
        <v>791.66700000000003</v>
      </c>
      <c r="I181" s="211"/>
      <c r="J181" s="212">
        <f>ROUND(I181*H181,2)</f>
        <v>0</v>
      </c>
      <c r="K181" s="208" t="s">
        <v>155</v>
      </c>
      <c r="L181" s="46"/>
      <c r="M181" s="213" t="s">
        <v>19</v>
      </c>
      <c r="N181" s="214" t="s">
        <v>45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271</v>
      </c>
      <c r="AT181" s="217" t="s">
        <v>151</v>
      </c>
      <c r="AU181" s="217" t="s">
        <v>149</v>
      </c>
      <c r="AY181" s="19" t="s">
        <v>148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82</v>
      </c>
      <c r="BK181" s="218">
        <f>ROUND(I181*H181,2)</f>
        <v>0</v>
      </c>
      <c r="BL181" s="19" t="s">
        <v>271</v>
      </c>
      <c r="BM181" s="217" t="s">
        <v>594</v>
      </c>
    </row>
    <row r="182" s="2" customFormat="1">
      <c r="A182" s="40"/>
      <c r="B182" s="41"/>
      <c r="C182" s="42"/>
      <c r="D182" s="219" t="s">
        <v>158</v>
      </c>
      <c r="E182" s="42"/>
      <c r="F182" s="220" t="s">
        <v>1611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158</v>
      </c>
      <c r="AU182" s="19" t="s">
        <v>149</v>
      </c>
    </row>
    <row r="183" s="2" customFormat="1">
      <c r="A183" s="40"/>
      <c r="B183" s="41"/>
      <c r="C183" s="42"/>
      <c r="D183" s="224" t="s">
        <v>160</v>
      </c>
      <c r="E183" s="42"/>
      <c r="F183" s="225" t="s">
        <v>1612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160</v>
      </c>
      <c r="AU183" s="19" t="s">
        <v>149</v>
      </c>
    </row>
    <row r="184" s="2" customFormat="1" ht="37.8" customHeight="1">
      <c r="A184" s="40"/>
      <c r="B184" s="41"/>
      <c r="C184" s="258" t="s">
        <v>408</v>
      </c>
      <c r="D184" s="258" t="s">
        <v>272</v>
      </c>
      <c r="E184" s="259" t="s">
        <v>1998</v>
      </c>
      <c r="F184" s="260" t="s">
        <v>1999</v>
      </c>
      <c r="G184" s="261" t="s">
        <v>356</v>
      </c>
      <c r="H184" s="262">
        <v>400</v>
      </c>
      <c r="I184" s="263"/>
      <c r="J184" s="264">
        <f>ROUND(I184*H184,2)</f>
        <v>0</v>
      </c>
      <c r="K184" s="260" t="s">
        <v>155</v>
      </c>
      <c r="L184" s="265"/>
      <c r="M184" s="266" t="s">
        <v>19</v>
      </c>
      <c r="N184" s="267" t="s">
        <v>45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371</v>
      </c>
      <c r="AT184" s="217" t="s">
        <v>272</v>
      </c>
      <c r="AU184" s="217" t="s">
        <v>149</v>
      </c>
      <c r="AY184" s="19" t="s">
        <v>148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82</v>
      </c>
      <c r="BK184" s="218">
        <f>ROUND(I184*H184,2)</f>
        <v>0</v>
      </c>
      <c r="BL184" s="19" t="s">
        <v>271</v>
      </c>
      <c r="BM184" s="217" t="s">
        <v>602</v>
      </c>
    </row>
    <row r="185" s="2" customFormat="1">
      <c r="A185" s="40"/>
      <c r="B185" s="41"/>
      <c r="C185" s="42"/>
      <c r="D185" s="219" t="s">
        <v>158</v>
      </c>
      <c r="E185" s="42"/>
      <c r="F185" s="220" t="s">
        <v>1999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158</v>
      </c>
      <c r="AU185" s="19" t="s">
        <v>149</v>
      </c>
    </row>
    <row r="186" s="2" customFormat="1" ht="24.15" customHeight="1">
      <c r="A186" s="40"/>
      <c r="B186" s="41"/>
      <c r="C186" s="258" t="s">
        <v>415</v>
      </c>
      <c r="D186" s="258" t="s">
        <v>272</v>
      </c>
      <c r="E186" s="259" t="s">
        <v>2000</v>
      </c>
      <c r="F186" s="260" t="s">
        <v>2001</v>
      </c>
      <c r="G186" s="261" t="s">
        <v>356</v>
      </c>
      <c r="H186" s="262">
        <v>400</v>
      </c>
      <c r="I186" s="263"/>
      <c r="J186" s="264">
        <f>ROUND(I186*H186,2)</f>
        <v>0</v>
      </c>
      <c r="K186" s="260" t="s">
        <v>155</v>
      </c>
      <c r="L186" s="265"/>
      <c r="M186" s="266" t="s">
        <v>19</v>
      </c>
      <c r="N186" s="267" t="s">
        <v>45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371</v>
      </c>
      <c r="AT186" s="217" t="s">
        <v>272</v>
      </c>
      <c r="AU186" s="217" t="s">
        <v>149</v>
      </c>
      <c r="AY186" s="19" t="s">
        <v>148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82</v>
      </c>
      <c r="BK186" s="218">
        <f>ROUND(I186*H186,2)</f>
        <v>0</v>
      </c>
      <c r="BL186" s="19" t="s">
        <v>271</v>
      </c>
      <c r="BM186" s="217" t="s">
        <v>614</v>
      </c>
    </row>
    <row r="187" s="2" customFormat="1">
      <c r="A187" s="40"/>
      <c r="B187" s="41"/>
      <c r="C187" s="42"/>
      <c r="D187" s="219" t="s">
        <v>158</v>
      </c>
      <c r="E187" s="42"/>
      <c r="F187" s="220" t="s">
        <v>2001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158</v>
      </c>
      <c r="AU187" s="19" t="s">
        <v>149</v>
      </c>
    </row>
    <row r="188" s="2" customFormat="1" ht="24.15" customHeight="1">
      <c r="A188" s="40"/>
      <c r="B188" s="41"/>
      <c r="C188" s="258" t="s">
        <v>420</v>
      </c>
      <c r="D188" s="258" t="s">
        <v>272</v>
      </c>
      <c r="E188" s="259" t="s">
        <v>2002</v>
      </c>
      <c r="F188" s="260" t="s">
        <v>2003</v>
      </c>
      <c r="G188" s="261" t="s">
        <v>356</v>
      </c>
      <c r="H188" s="262">
        <v>150</v>
      </c>
      <c r="I188" s="263"/>
      <c r="J188" s="264">
        <f>ROUND(I188*H188,2)</f>
        <v>0</v>
      </c>
      <c r="K188" s="260" t="s">
        <v>155</v>
      </c>
      <c r="L188" s="265"/>
      <c r="M188" s="266" t="s">
        <v>19</v>
      </c>
      <c r="N188" s="267" t="s">
        <v>45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371</v>
      </c>
      <c r="AT188" s="217" t="s">
        <v>272</v>
      </c>
      <c r="AU188" s="217" t="s">
        <v>149</v>
      </c>
      <c r="AY188" s="19" t="s">
        <v>148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82</v>
      </c>
      <c r="BK188" s="218">
        <f>ROUND(I188*H188,2)</f>
        <v>0</v>
      </c>
      <c r="BL188" s="19" t="s">
        <v>271</v>
      </c>
      <c r="BM188" s="217" t="s">
        <v>627</v>
      </c>
    </row>
    <row r="189" s="2" customFormat="1">
      <c r="A189" s="40"/>
      <c r="B189" s="41"/>
      <c r="C189" s="42"/>
      <c r="D189" s="219" t="s">
        <v>158</v>
      </c>
      <c r="E189" s="42"/>
      <c r="F189" s="220" t="s">
        <v>2003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158</v>
      </c>
      <c r="AU189" s="19" t="s">
        <v>149</v>
      </c>
    </row>
    <row r="190" s="2" customFormat="1" ht="16.5" customHeight="1">
      <c r="A190" s="40"/>
      <c r="B190" s="41"/>
      <c r="C190" s="206" t="s">
        <v>426</v>
      </c>
      <c r="D190" s="206" t="s">
        <v>151</v>
      </c>
      <c r="E190" s="207" t="s">
        <v>1871</v>
      </c>
      <c r="F190" s="208" t="s">
        <v>1872</v>
      </c>
      <c r="G190" s="209" t="s">
        <v>189</v>
      </c>
      <c r="H190" s="210">
        <v>20</v>
      </c>
      <c r="I190" s="211"/>
      <c r="J190" s="212">
        <f>ROUND(I190*H190,2)</f>
        <v>0</v>
      </c>
      <c r="K190" s="208" t="s">
        <v>155</v>
      </c>
      <c r="L190" s="46"/>
      <c r="M190" s="213" t="s">
        <v>19</v>
      </c>
      <c r="N190" s="214" t="s">
        <v>45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271</v>
      </c>
      <c r="AT190" s="217" t="s">
        <v>151</v>
      </c>
      <c r="AU190" s="217" t="s">
        <v>149</v>
      </c>
      <c r="AY190" s="19" t="s">
        <v>148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82</v>
      </c>
      <c r="BK190" s="218">
        <f>ROUND(I190*H190,2)</f>
        <v>0</v>
      </c>
      <c r="BL190" s="19" t="s">
        <v>271</v>
      </c>
      <c r="BM190" s="217" t="s">
        <v>641</v>
      </c>
    </row>
    <row r="191" s="2" customFormat="1">
      <c r="A191" s="40"/>
      <c r="B191" s="41"/>
      <c r="C191" s="42"/>
      <c r="D191" s="219" t="s">
        <v>158</v>
      </c>
      <c r="E191" s="42"/>
      <c r="F191" s="220" t="s">
        <v>1872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158</v>
      </c>
      <c r="AU191" s="19" t="s">
        <v>149</v>
      </c>
    </row>
    <row r="192" s="2" customFormat="1">
      <c r="A192" s="40"/>
      <c r="B192" s="41"/>
      <c r="C192" s="42"/>
      <c r="D192" s="224" t="s">
        <v>160</v>
      </c>
      <c r="E192" s="42"/>
      <c r="F192" s="225" t="s">
        <v>1873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160</v>
      </c>
      <c r="AU192" s="19" t="s">
        <v>149</v>
      </c>
    </row>
    <row r="193" s="2" customFormat="1" ht="16.5" customHeight="1">
      <c r="A193" s="40"/>
      <c r="B193" s="41"/>
      <c r="C193" s="206" t="s">
        <v>431</v>
      </c>
      <c r="D193" s="206" t="s">
        <v>151</v>
      </c>
      <c r="E193" s="207" t="s">
        <v>1874</v>
      </c>
      <c r="F193" s="208" t="s">
        <v>1875</v>
      </c>
      <c r="G193" s="209" t="s">
        <v>356</v>
      </c>
      <c r="H193" s="210">
        <v>30</v>
      </c>
      <c r="I193" s="211"/>
      <c r="J193" s="212">
        <f>ROUND(I193*H193,2)</f>
        <v>0</v>
      </c>
      <c r="K193" s="208" t="s">
        <v>155</v>
      </c>
      <c r="L193" s="46"/>
      <c r="M193" s="213" t="s">
        <v>19</v>
      </c>
      <c r="N193" s="214" t="s">
        <v>45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271</v>
      </c>
      <c r="AT193" s="217" t="s">
        <v>151</v>
      </c>
      <c r="AU193" s="217" t="s">
        <v>149</v>
      </c>
      <c r="AY193" s="19" t="s">
        <v>148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82</v>
      </c>
      <c r="BK193" s="218">
        <f>ROUND(I193*H193,2)</f>
        <v>0</v>
      </c>
      <c r="BL193" s="19" t="s">
        <v>271</v>
      </c>
      <c r="BM193" s="217" t="s">
        <v>654</v>
      </c>
    </row>
    <row r="194" s="2" customFormat="1">
      <c r="A194" s="40"/>
      <c r="B194" s="41"/>
      <c r="C194" s="42"/>
      <c r="D194" s="219" t="s">
        <v>158</v>
      </c>
      <c r="E194" s="42"/>
      <c r="F194" s="220" t="s">
        <v>1875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158</v>
      </c>
      <c r="AU194" s="19" t="s">
        <v>149</v>
      </c>
    </row>
    <row r="195" s="2" customFormat="1">
      <c r="A195" s="40"/>
      <c r="B195" s="41"/>
      <c r="C195" s="42"/>
      <c r="D195" s="224" t="s">
        <v>160</v>
      </c>
      <c r="E195" s="42"/>
      <c r="F195" s="225" t="s">
        <v>1876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160</v>
      </c>
      <c r="AU195" s="19" t="s">
        <v>149</v>
      </c>
    </row>
    <row r="196" s="2" customFormat="1" ht="16.5" customHeight="1">
      <c r="A196" s="40"/>
      <c r="B196" s="41"/>
      <c r="C196" s="206" t="s">
        <v>440</v>
      </c>
      <c r="D196" s="206" t="s">
        <v>151</v>
      </c>
      <c r="E196" s="207" t="s">
        <v>1877</v>
      </c>
      <c r="F196" s="208" t="s">
        <v>1878</v>
      </c>
      <c r="G196" s="209" t="s">
        <v>189</v>
      </c>
      <c r="H196" s="210">
        <v>3</v>
      </c>
      <c r="I196" s="211"/>
      <c r="J196" s="212">
        <f>ROUND(I196*H196,2)</f>
        <v>0</v>
      </c>
      <c r="K196" s="208" t="s">
        <v>155</v>
      </c>
      <c r="L196" s="46"/>
      <c r="M196" s="213" t="s">
        <v>19</v>
      </c>
      <c r="N196" s="214" t="s">
        <v>45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271</v>
      </c>
      <c r="AT196" s="217" t="s">
        <v>151</v>
      </c>
      <c r="AU196" s="217" t="s">
        <v>149</v>
      </c>
      <c r="AY196" s="19" t="s">
        <v>148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82</v>
      </c>
      <c r="BK196" s="218">
        <f>ROUND(I196*H196,2)</f>
        <v>0</v>
      </c>
      <c r="BL196" s="19" t="s">
        <v>271</v>
      </c>
      <c r="BM196" s="217" t="s">
        <v>669</v>
      </c>
    </row>
    <row r="197" s="2" customFormat="1">
      <c r="A197" s="40"/>
      <c r="B197" s="41"/>
      <c r="C197" s="42"/>
      <c r="D197" s="219" t="s">
        <v>158</v>
      </c>
      <c r="E197" s="42"/>
      <c r="F197" s="220" t="s">
        <v>1878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158</v>
      </c>
      <c r="AU197" s="19" t="s">
        <v>149</v>
      </c>
    </row>
    <row r="198" s="2" customFormat="1">
      <c r="A198" s="40"/>
      <c r="B198" s="41"/>
      <c r="C198" s="42"/>
      <c r="D198" s="224" t="s">
        <v>160</v>
      </c>
      <c r="E198" s="42"/>
      <c r="F198" s="225" t="s">
        <v>1879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160</v>
      </c>
      <c r="AU198" s="19" t="s">
        <v>149</v>
      </c>
    </row>
    <row r="199" s="2" customFormat="1" ht="16.5" customHeight="1">
      <c r="A199" s="40"/>
      <c r="B199" s="41"/>
      <c r="C199" s="258" t="s">
        <v>447</v>
      </c>
      <c r="D199" s="258" t="s">
        <v>272</v>
      </c>
      <c r="E199" s="259" t="s">
        <v>1880</v>
      </c>
      <c r="F199" s="260" t="s">
        <v>1881</v>
      </c>
      <c r="G199" s="261" t="s">
        <v>1316</v>
      </c>
      <c r="H199" s="262">
        <v>6</v>
      </c>
      <c r="I199" s="263"/>
      <c r="J199" s="264">
        <f>ROUND(I199*H199,2)</f>
        <v>0</v>
      </c>
      <c r="K199" s="260" t="s">
        <v>155</v>
      </c>
      <c r="L199" s="265"/>
      <c r="M199" s="266" t="s">
        <v>19</v>
      </c>
      <c r="N199" s="267" t="s">
        <v>45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371</v>
      </c>
      <c r="AT199" s="217" t="s">
        <v>272</v>
      </c>
      <c r="AU199" s="217" t="s">
        <v>149</v>
      </c>
      <c r="AY199" s="19" t="s">
        <v>148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82</v>
      </c>
      <c r="BK199" s="218">
        <f>ROUND(I199*H199,2)</f>
        <v>0</v>
      </c>
      <c r="BL199" s="19" t="s">
        <v>271</v>
      </c>
      <c r="BM199" s="217" t="s">
        <v>679</v>
      </c>
    </row>
    <row r="200" s="2" customFormat="1">
      <c r="A200" s="40"/>
      <c r="B200" s="41"/>
      <c r="C200" s="42"/>
      <c r="D200" s="219" t="s">
        <v>158</v>
      </c>
      <c r="E200" s="42"/>
      <c r="F200" s="220" t="s">
        <v>1881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158</v>
      </c>
      <c r="AU200" s="19" t="s">
        <v>149</v>
      </c>
    </row>
    <row r="201" s="12" customFormat="1" ht="20.88" customHeight="1">
      <c r="A201" s="12"/>
      <c r="B201" s="190"/>
      <c r="C201" s="191"/>
      <c r="D201" s="192" t="s">
        <v>73</v>
      </c>
      <c r="E201" s="204" t="s">
        <v>1882</v>
      </c>
      <c r="F201" s="204" t="s">
        <v>1883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SUM(P202:P215)</f>
        <v>0</v>
      </c>
      <c r="Q201" s="198"/>
      <c r="R201" s="199">
        <f>SUM(R202:R215)</f>
        <v>0</v>
      </c>
      <c r="S201" s="198"/>
      <c r="T201" s="200">
        <f>SUM(T202:T215)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82</v>
      </c>
      <c r="AT201" s="202" t="s">
        <v>73</v>
      </c>
      <c r="AU201" s="202" t="s">
        <v>84</v>
      </c>
      <c r="AY201" s="201" t="s">
        <v>148</v>
      </c>
      <c r="BK201" s="203">
        <f>SUM(BK202:BK215)</f>
        <v>0</v>
      </c>
    </row>
    <row r="202" s="2" customFormat="1" ht="16.5" customHeight="1">
      <c r="A202" s="40"/>
      <c r="B202" s="41"/>
      <c r="C202" s="206" t="s">
        <v>455</v>
      </c>
      <c r="D202" s="206" t="s">
        <v>151</v>
      </c>
      <c r="E202" s="207" t="s">
        <v>1892</v>
      </c>
      <c r="F202" s="208" t="s">
        <v>1893</v>
      </c>
      <c r="G202" s="209" t="s">
        <v>1278</v>
      </c>
      <c r="H202" s="210">
        <v>1</v>
      </c>
      <c r="I202" s="211"/>
      <c r="J202" s="212">
        <f>ROUND(I202*H202,2)</f>
        <v>0</v>
      </c>
      <c r="K202" s="208" t="s">
        <v>155</v>
      </c>
      <c r="L202" s="46"/>
      <c r="M202" s="213" t="s">
        <v>19</v>
      </c>
      <c r="N202" s="214" t="s">
        <v>45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2004</v>
      </c>
      <c r="AT202" s="217" t="s">
        <v>151</v>
      </c>
      <c r="AU202" s="217" t="s">
        <v>149</v>
      </c>
      <c r="AY202" s="19" t="s">
        <v>148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82</v>
      </c>
      <c r="BK202" s="218">
        <f>ROUND(I202*H202,2)</f>
        <v>0</v>
      </c>
      <c r="BL202" s="19" t="s">
        <v>2004</v>
      </c>
      <c r="BM202" s="217" t="s">
        <v>691</v>
      </c>
    </row>
    <row r="203" s="2" customFormat="1">
      <c r="A203" s="40"/>
      <c r="B203" s="41"/>
      <c r="C203" s="42"/>
      <c r="D203" s="219" t="s">
        <v>158</v>
      </c>
      <c r="E203" s="42"/>
      <c r="F203" s="220" t="s">
        <v>1893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158</v>
      </c>
      <c r="AU203" s="19" t="s">
        <v>149</v>
      </c>
    </row>
    <row r="204" s="2" customFormat="1">
      <c r="A204" s="40"/>
      <c r="B204" s="41"/>
      <c r="C204" s="42"/>
      <c r="D204" s="224" t="s">
        <v>160</v>
      </c>
      <c r="E204" s="42"/>
      <c r="F204" s="225" t="s">
        <v>1895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160</v>
      </c>
      <c r="AU204" s="19" t="s">
        <v>149</v>
      </c>
    </row>
    <row r="205" s="2" customFormat="1" ht="16.5" customHeight="1">
      <c r="A205" s="40"/>
      <c r="B205" s="41"/>
      <c r="C205" s="206" t="s">
        <v>461</v>
      </c>
      <c r="D205" s="206" t="s">
        <v>151</v>
      </c>
      <c r="E205" s="207" t="s">
        <v>1899</v>
      </c>
      <c r="F205" s="208" t="s">
        <v>1900</v>
      </c>
      <c r="G205" s="209" t="s">
        <v>1278</v>
      </c>
      <c r="H205" s="210">
        <v>1</v>
      </c>
      <c r="I205" s="211"/>
      <c r="J205" s="212">
        <f>ROUND(I205*H205,2)</f>
        <v>0</v>
      </c>
      <c r="K205" s="208" t="s">
        <v>155</v>
      </c>
      <c r="L205" s="46"/>
      <c r="M205" s="213" t="s">
        <v>19</v>
      </c>
      <c r="N205" s="214" t="s">
        <v>45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2004</v>
      </c>
      <c r="AT205" s="217" t="s">
        <v>151</v>
      </c>
      <c r="AU205" s="217" t="s">
        <v>149</v>
      </c>
      <c r="AY205" s="19" t="s">
        <v>148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82</v>
      </c>
      <c r="BK205" s="218">
        <f>ROUND(I205*H205,2)</f>
        <v>0</v>
      </c>
      <c r="BL205" s="19" t="s">
        <v>2004</v>
      </c>
      <c r="BM205" s="217" t="s">
        <v>704</v>
      </c>
    </row>
    <row r="206" s="2" customFormat="1">
      <c r="A206" s="40"/>
      <c r="B206" s="41"/>
      <c r="C206" s="42"/>
      <c r="D206" s="219" t="s">
        <v>158</v>
      </c>
      <c r="E206" s="42"/>
      <c r="F206" s="220" t="s">
        <v>1900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158</v>
      </c>
      <c r="AU206" s="19" t="s">
        <v>149</v>
      </c>
    </row>
    <row r="207" s="2" customFormat="1">
      <c r="A207" s="40"/>
      <c r="B207" s="41"/>
      <c r="C207" s="42"/>
      <c r="D207" s="224" t="s">
        <v>160</v>
      </c>
      <c r="E207" s="42"/>
      <c r="F207" s="225" t="s">
        <v>1901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160</v>
      </c>
      <c r="AU207" s="19" t="s">
        <v>149</v>
      </c>
    </row>
    <row r="208" s="2" customFormat="1" ht="21.75" customHeight="1">
      <c r="A208" s="40"/>
      <c r="B208" s="41"/>
      <c r="C208" s="206" t="s">
        <v>469</v>
      </c>
      <c r="D208" s="206" t="s">
        <v>151</v>
      </c>
      <c r="E208" s="207" t="s">
        <v>1884</v>
      </c>
      <c r="F208" s="208" t="s">
        <v>1885</v>
      </c>
      <c r="G208" s="209" t="s">
        <v>1601</v>
      </c>
      <c r="H208" s="210">
        <v>20</v>
      </c>
      <c r="I208" s="211"/>
      <c r="J208" s="212">
        <f>ROUND(I208*H208,2)</f>
        <v>0</v>
      </c>
      <c r="K208" s="208" t="s">
        <v>155</v>
      </c>
      <c r="L208" s="46"/>
      <c r="M208" s="213" t="s">
        <v>19</v>
      </c>
      <c r="N208" s="214" t="s">
        <v>45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2004</v>
      </c>
      <c r="AT208" s="217" t="s">
        <v>151</v>
      </c>
      <c r="AU208" s="217" t="s">
        <v>149</v>
      </c>
      <c r="AY208" s="19" t="s">
        <v>148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82</v>
      </c>
      <c r="BK208" s="218">
        <f>ROUND(I208*H208,2)</f>
        <v>0</v>
      </c>
      <c r="BL208" s="19" t="s">
        <v>2004</v>
      </c>
      <c r="BM208" s="217" t="s">
        <v>730</v>
      </c>
    </row>
    <row r="209" s="2" customFormat="1">
      <c r="A209" s="40"/>
      <c r="B209" s="41"/>
      <c r="C209" s="42"/>
      <c r="D209" s="219" t="s">
        <v>158</v>
      </c>
      <c r="E209" s="42"/>
      <c r="F209" s="220" t="s">
        <v>1885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158</v>
      </c>
      <c r="AU209" s="19" t="s">
        <v>149</v>
      </c>
    </row>
    <row r="210" s="2" customFormat="1">
      <c r="A210" s="40"/>
      <c r="B210" s="41"/>
      <c r="C210" s="42"/>
      <c r="D210" s="224" t="s">
        <v>160</v>
      </c>
      <c r="E210" s="42"/>
      <c r="F210" s="225" t="s">
        <v>1886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160</v>
      </c>
      <c r="AU210" s="19" t="s">
        <v>149</v>
      </c>
    </row>
    <row r="211" s="2" customFormat="1">
      <c r="A211" s="40"/>
      <c r="B211" s="41"/>
      <c r="C211" s="42"/>
      <c r="D211" s="219" t="s">
        <v>1698</v>
      </c>
      <c r="E211" s="42"/>
      <c r="F211" s="276" t="s">
        <v>1887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1698</v>
      </c>
      <c r="AU211" s="19" t="s">
        <v>149</v>
      </c>
    </row>
    <row r="212" s="2" customFormat="1" ht="24.15" customHeight="1">
      <c r="A212" s="40"/>
      <c r="B212" s="41"/>
      <c r="C212" s="206" t="s">
        <v>477</v>
      </c>
      <c r="D212" s="206" t="s">
        <v>151</v>
      </c>
      <c r="E212" s="207" t="s">
        <v>1888</v>
      </c>
      <c r="F212" s="208" t="s">
        <v>1889</v>
      </c>
      <c r="G212" s="209" t="s">
        <v>1601</v>
      </c>
      <c r="H212" s="210">
        <v>50</v>
      </c>
      <c r="I212" s="211"/>
      <c r="J212" s="212">
        <f>ROUND(I212*H212,2)</f>
        <v>0</v>
      </c>
      <c r="K212" s="208" t="s">
        <v>155</v>
      </c>
      <c r="L212" s="46"/>
      <c r="M212" s="213" t="s">
        <v>19</v>
      </c>
      <c r="N212" s="214" t="s">
        <v>45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2004</v>
      </c>
      <c r="AT212" s="217" t="s">
        <v>151</v>
      </c>
      <c r="AU212" s="217" t="s">
        <v>149</v>
      </c>
      <c r="AY212" s="19" t="s">
        <v>148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82</v>
      </c>
      <c r="BK212" s="218">
        <f>ROUND(I212*H212,2)</f>
        <v>0</v>
      </c>
      <c r="BL212" s="19" t="s">
        <v>2004</v>
      </c>
      <c r="BM212" s="217" t="s">
        <v>741</v>
      </c>
    </row>
    <row r="213" s="2" customFormat="1">
      <c r="A213" s="40"/>
      <c r="B213" s="41"/>
      <c r="C213" s="42"/>
      <c r="D213" s="219" t="s">
        <v>158</v>
      </c>
      <c r="E213" s="42"/>
      <c r="F213" s="220" t="s">
        <v>1889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158</v>
      </c>
      <c r="AU213" s="19" t="s">
        <v>149</v>
      </c>
    </row>
    <row r="214" s="2" customFormat="1">
      <c r="A214" s="40"/>
      <c r="B214" s="41"/>
      <c r="C214" s="42"/>
      <c r="D214" s="224" t="s">
        <v>160</v>
      </c>
      <c r="E214" s="42"/>
      <c r="F214" s="225" t="s">
        <v>1890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160</v>
      </c>
      <c r="AU214" s="19" t="s">
        <v>149</v>
      </c>
    </row>
    <row r="215" s="2" customFormat="1">
      <c r="A215" s="40"/>
      <c r="B215" s="41"/>
      <c r="C215" s="42"/>
      <c r="D215" s="219" t="s">
        <v>1698</v>
      </c>
      <c r="E215" s="42"/>
      <c r="F215" s="276" t="s">
        <v>1891</v>
      </c>
      <c r="G215" s="42"/>
      <c r="H215" s="42"/>
      <c r="I215" s="221"/>
      <c r="J215" s="42"/>
      <c r="K215" s="42"/>
      <c r="L215" s="46"/>
      <c r="M215" s="272"/>
      <c r="N215" s="273"/>
      <c r="O215" s="274"/>
      <c r="P215" s="274"/>
      <c r="Q215" s="274"/>
      <c r="R215" s="274"/>
      <c r="S215" s="274"/>
      <c r="T215" s="275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1698</v>
      </c>
      <c r="AU215" s="19" t="s">
        <v>149</v>
      </c>
    </row>
    <row r="216" s="2" customFormat="1" ht="6.96" customHeight="1">
      <c r="A216" s="40"/>
      <c r="B216" s="61"/>
      <c r="C216" s="62"/>
      <c r="D216" s="62"/>
      <c r="E216" s="62"/>
      <c r="F216" s="62"/>
      <c r="G216" s="62"/>
      <c r="H216" s="62"/>
      <c r="I216" s="62"/>
      <c r="J216" s="62"/>
      <c r="K216" s="62"/>
      <c r="L216" s="46"/>
      <c r="M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</row>
  </sheetData>
  <sheetProtection sheet="1" autoFilter="0" formatColumns="0" formatRows="0" objects="1" scenarios="1" spinCount="100000" saltValue="z3v+2nt+pltIZYoyTIyMoORkj0cWLcgOpyIBTuuuT6VznFCkNkcbKE5q0LExeAX4/Kmd4Q4svJfC0rG0Uwm0kg==" hashValue="4ZBw3am0Tr6rN0PdhhclSfnlq+JXOfPx5vcA1EYwOFEyyOxJF1h4Wo6xX6K/gV4iGvI06w6PKFsvrYeWZPIivw==" algorithmName="SHA-512" password="CC35"/>
  <autoFilter ref="C84:K21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998742311"/>
    <hyperlink ref="F94" r:id="rId2" display="https://podminky.urs.cz/item/CS_URS_2025_01/742210121"/>
    <hyperlink ref="F101" r:id="rId3" display="https://podminky.urs.cz/item/CS_URS_2025_01/742210131"/>
    <hyperlink ref="F112" r:id="rId4" display="https://podminky.urs.cz/item/CS_URS_2025_01/742210151"/>
    <hyperlink ref="F117" r:id="rId5" display="https://podminky.urs.cz/item/CS_URS_2025_01/742210261"/>
    <hyperlink ref="F122" r:id="rId6" display="https://podminky.urs.cz/item/CS_URS_2025_01/742210305"/>
    <hyperlink ref="F127" r:id="rId7" display="https://podminky.urs.cz/item/CS_URS_2025_01/742210401"/>
    <hyperlink ref="F130" r:id="rId8" display="https://podminky.urs.cz/item/CS_URS_2025_01/742210421"/>
    <hyperlink ref="F133" r:id="rId9" display="https://podminky.urs.cz/item/CS_URS_2025_01/742210501"/>
    <hyperlink ref="F136" r:id="rId10" display="https://podminky.urs.cz/item/CS_URS_2025_01/742210503"/>
    <hyperlink ref="F139" r:id="rId11" display="https://podminky.urs.cz/item/CS_URS_2025_01/742210521"/>
    <hyperlink ref="F142" r:id="rId12" display="https://podminky.urs.cz/item/CS_URS_2025_01/742250021"/>
    <hyperlink ref="F145" r:id="rId13" display="https://podminky.urs.cz/item/CS_URS_2025_01/742250057"/>
    <hyperlink ref="F148" r:id="rId14" display="https://podminky.urs.cz/item/CS_URS_2025_01/742250051"/>
    <hyperlink ref="F154" r:id="rId15" display="https://podminky.urs.cz/item/CS_URS_2025_01/742410031"/>
    <hyperlink ref="F159" r:id="rId16" display="https://podminky.urs.cz/item/CS_URS_2025_01/742410061"/>
    <hyperlink ref="F164" r:id="rId17" display="https://podminky.urs.cz/item/CS_URS_2025_01/742410201"/>
    <hyperlink ref="F167" r:id="rId18" display="https://podminky.urs.cz/item/CS_URS_2025_01/742410301"/>
    <hyperlink ref="F170" r:id="rId19" display="https://podminky.urs.cz/item/CS_URS_2025_01/742410302"/>
    <hyperlink ref="F174" r:id="rId20" display="https://podminky.urs.cz/item/CS_URS_2025_01/742111001"/>
    <hyperlink ref="F183" r:id="rId21" display="https://podminky.urs.cz/item/CS_URS_2025_01/742121001"/>
    <hyperlink ref="F192" r:id="rId22" display="https://podminky.urs.cz/item/CS_URS_2025_01/742190001"/>
    <hyperlink ref="F195" r:id="rId23" display="https://podminky.urs.cz/item/CS_URS_2025_01/742190002"/>
    <hyperlink ref="F198" r:id="rId24" display="https://podminky.urs.cz/item/CS_URS_2025_01/742190005"/>
    <hyperlink ref="F204" r:id="rId25" display="https://podminky.urs.cz/item/CS_URS_2025_01/045002000"/>
    <hyperlink ref="F207" r:id="rId26" display="https://podminky.urs.cz/item/CS_URS_2025_01/081002000"/>
    <hyperlink ref="F210" r:id="rId27" display="https://podminky.urs.cz/item/CS_URS_2025_01/HZS2492"/>
    <hyperlink ref="F214" r:id="rId28" display="https://podminky.urs.cz/item/CS_URS_2025_01/HZS32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KKN a.s.Objekt B-1.NP angiologická ambulance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2005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2006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ROUND((SUM(BE89:BE326)),  2)</f>
        <v>0</v>
      </c>
      <c r="G33" s="40"/>
      <c r="H33" s="40"/>
      <c r="I33" s="150">
        <v>0.20999999999999999</v>
      </c>
      <c r="J33" s="149">
        <f>ROUND(((SUM(BE89:BE326))*I33),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ROUND((SUM(BF89:BF326)),  2)</f>
        <v>0</v>
      </c>
      <c r="G34" s="40"/>
      <c r="H34" s="40"/>
      <c r="I34" s="150">
        <v>0.12</v>
      </c>
      <c r="J34" s="149">
        <f>ROUND(((SUM(BF89:BF326))*I34),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ROUND((SUM(BG89:BG326)),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ROUND((SUM(BH89:BH326)),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ROUND((SUM(BI89:BI326)),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KKN a.s.Objekt B-1.NP angiologická ambulance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Zdravotně technické 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Karlovy Vary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KKN a.s.nem.Karlovy Vary,Bezručova 19,Karlovy Vary</v>
      </c>
      <c r="G54" s="42"/>
      <c r="H54" s="42"/>
      <c r="I54" s="34" t="s">
        <v>31</v>
      </c>
      <c r="J54" s="38" t="str">
        <f>E21</f>
        <v>Jan Sobotka,Kynšperk n.O.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Sylva Kubová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117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118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120</v>
      </c>
      <c r="E63" s="170"/>
      <c r="F63" s="170"/>
      <c r="G63" s="170"/>
      <c r="H63" s="170"/>
      <c r="I63" s="170"/>
      <c r="J63" s="171">
        <f>J114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6"/>
      <c r="J64" s="177">
        <f>J115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6"/>
      <c r="J65" s="177">
        <f>J179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124</v>
      </c>
      <c r="E66" s="176"/>
      <c r="F66" s="176"/>
      <c r="G66" s="176"/>
      <c r="H66" s="176"/>
      <c r="I66" s="176"/>
      <c r="J66" s="177">
        <f>J237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2007</v>
      </c>
      <c r="E67" s="176"/>
      <c r="F67" s="176"/>
      <c r="G67" s="176"/>
      <c r="H67" s="176"/>
      <c r="I67" s="176"/>
      <c r="J67" s="177">
        <f>J289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2008</v>
      </c>
      <c r="E68" s="176"/>
      <c r="F68" s="176"/>
      <c r="G68" s="176"/>
      <c r="H68" s="176"/>
      <c r="I68" s="176"/>
      <c r="J68" s="177">
        <f>J311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2009</v>
      </c>
      <c r="E69" s="170"/>
      <c r="F69" s="170"/>
      <c r="G69" s="170"/>
      <c r="H69" s="170"/>
      <c r="I69" s="170"/>
      <c r="J69" s="171">
        <f>J324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KKN a.s.Objekt B-1.NP angiologická ambulance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108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05 - Zdravotně technické instalace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Karlovy Vary</v>
      </c>
      <c r="G83" s="42"/>
      <c r="H83" s="42"/>
      <c r="I83" s="34" t="s">
        <v>23</v>
      </c>
      <c r="J83" s="74" t="str">
        <f>IF(J12="","",J12)</f>
        <v>14. 5. 2025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25</v>
      </c>
      <c r="D85" s="42"/>
      <c r="E85" s="42"/>
      <c r="F85" s="29" t="str">
        <f>E15</f>
        <v>KKN a.s.nem.Karlovy Vary,Bezručova 19,Karlovy Vary</v>
      </c>
      <c r="G85" s="42"/>
      <c r="H85" s="42"/>
      <c r="I85" s="34" t="s">
        <v>31</v>
      </c>
      <c r="J85" s="38" t="str">
        <f>E21</f>
        <v>Jan Sobotka,Kynšperk n.O.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Sylva Kubová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134</v>
      </c>
      <c r="D88" s="182" t="s">
        <v>59</v>
      </c>
      <c r="E88" s="182" t="s">
        <v>55</v>
      </c>
      <c r="F88" s="182" t="s">
        <v>56</v>
      </c>
      <c r="G88" s="182" t="s">
        <v>135</v>
      </c>
      <c r="H88" s="182" t="s">
        <v>136</v>
      </c>
      <c r="I88" s="182" t="s">
        <v>137</v>
      </c>
      <c r="J88" s="182" t="s">
        <v>112</v>
      </c>
      <c r="K88" s="183" t="s">
        <v>138</v>
      </c>
      <c r="L88" s="184"/>
      <c r="M88" s="94" t="s">
        <v>19</v>
      </c>
      <c r="N88" s="95" t="s">
        <v>44</v>
      </c>
      <c r="O88" s="95" t="s">
        <v>139</v>
      </c>
      <c r="P88" s="95" t="s">
        <v>140</v>
      </c>
      <c r="Q88" s="95" t="s">
        <v>141</v>
      </c>
      <c r="R88" s="95" t="s">
        <v>142</v>
      </c>
      <c r="S88" s="95" t="s">
        <v>143</v>
      </c>
      <c r="T88" s="96" t="s">
        <v>144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145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P90+P114+P324</f>
        <v>0</v>
      </c>
      <c r="Q89" s="98"/>
      <c r="R89" s="187">
        <f>R90+R114+R324</f>
        <v>0.27750349999999996</v>
      </c>
      <c r="S89" s="98"/>
      <c r="T89" s="188">
        <f>T90+T114+T324</f>
        <v>0.054279999999999995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73</v>
      </c>
      <c r="AU89" s="19" t="s">
        <v>113</v>
      </c>
      <c r="BK89" s="189">
        <f>BK90+BK114+BK324</f>
        <v>0</v>
      </c>
    </row>
    <row r="90" s="12" customFormat="1" ht="25.92" customHeight="1">
      <c r="A90" s="12"/>
      <c r="B90" s="190"/>
      <c r="C90" s="191"/>
      <c r="D90" s="192" t="s">
        <v>73</v>
      </c>
      <c r="E90" s="193" t="s">
        <v>146</v>
      </c>
      <c r="F90" s="193" t="s">
        <v>147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P91+P100</f>
        <v>0</v>
      </c>
      <c r="Q90" s="198"/>
      <c r="R90" s="199">
        <f>R91+R100</f>
        <v>0.0017235</v>
      </c>
      <c r="S90" s="198"/>
      <c r="T90" s="200">
        <f>T91+T100</f>
        <v>0.03015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82</v>
      </c>
      <c r="AT90" s="202" t="s">
        <v>73</v>
      </c>
      <c r="AU90" s="202" t="s">
        <v>74</v>
      </c>
      <c r="AY90" s="201" t="s">
        <v>148</v>
      </c>
      <c r="BK90" s="203">
        <f>BK91+BK100</f>
        <v>0</v>
      </c>
    </row>
    <row r="91" s="12" customFormat="1" ht="22.8" customHeight="1">
      <c r="A91" s="12"/>
      <c r="B91" s="190"/>
      <c r="C91" s="191"/>
      <c r="D91" s="192" t="s">
        <v>73</v>
      </c>
      <c r="E91" s="204" t="s">
        <v>216</v>
      </c>
      <c r="F91" s="204" t="s">
        <v>280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SUM(P92:P99)</f>
        <v>0</v>
      </c>
      <c r="Q91" s="198"/>
      <c r="R91" s="199">
        <f>SUM(R92:R99)</f>
        <v>0.0017235</v>
      </c>
      <c r="S91" s="198"/>
      <c r="T91" s="200">
        <f>SUM(T92:T99)</f>
        <v>0.03015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82</v>
      </c>
      <c r="AT91" s="202" t="s">
        <v>73</v>
      </c>
      <c r="AU91" s="202" t="s">
        <v>82</v>
      </c>
      <c r="AY91" s="201" t="s">
        <v>148</v>
      </c>
      <c r="BK91" s="203">
        <f>SUM(BK92:BK99)</f>
        <v>0</v>
      </c>
    </row>
    <row r="92" s="2" customFormat="1" ht="16.5" customHeight="1">
      <c r="A92" s="40"/>
      <c r="B92" s="41"/>
      <c r="C92" s="206" t="s">
        <v>82</v>
      </c>
      <c r="D92" s="206" t="s">
        <v>151</v>
      </c>
      <c r="E92" s="207" t="s">
        <v>2010</v>
      </c>
      <c r="F92" s="208" t="s">
        <v>2011</v>
      </c>
      <c r="G92" s="209" t="s">
        <v>356</v>
      </c>
      <c r="H92" s="210">
        <v>0.90000000000000002</v>
      </c>
      <c r="I92" s="211"/>
      <c r="J92" s="212">
        <f>ROUND(I92*H92,2)</f>
        <v>0</v>
      </c>
      <c r="K92" s="208" t="s">
        <v>155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0.0011800000000000001</v>
      </c>
      <c r="R92" s="215">
        <f>Q92*H92</f>
        <v>0.001062</v>
      </c>
      <c r="S92" s="215">
        <v>0.014</v>
      </c>
      <c r="T92" s="216">
        <f>S92*H92</f>
        <v>0.0126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156</v>
      </c>
      <c r="AT92" s="217" t="s">
        <v>151</v>
      </c>
      <c r="AU92" s="217" t="s">
        <v>84</v>
      </c>
      <c r="AY92" s="19" t="s">
        <v>148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82</v>
      </c>
      <c r="BK92" s="218">
        <f>ROUND(I92*H92,2)</f>
        <v>0</v>
      </c>
      <c r="BL92" s="19" t="s">
        <v>156</v>
      </c>
      <c r="BM92" s="217" t="s">
        <v>2012</v>
      </c>
    </row>
    <row r="93" s="2" customFormat="1">
      <c r="A93" s="40"/>
      <c r="B93" s="41"/>
      <c r="C93" s="42"/>
      <c r="D93" s="219" t="s">
        <v>158</v>
      </c>
      <c r="E93" s="42"/>
      <c r="F93" s="220" t="s">
        <v>2013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158</v>
      </c>
      <c r="AU93" s="19" t="s">
        <v>84</v>
      </c>
    </row>
    <row r="94" s="2" customFormat="1">
      <c r="A94" s="40"/>
      <c r="B94" s="41"/>
      <c r="C94" s="42"/>
      <c r="D94" s="224" t="s">
        <v>160</v>
      </c>
      <c r="E94" s="42"/>
      <c r="F94" s="225" t="s">
        <v>2014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160</v>
      </c>
      <c r="AU94" s="19" t="s">
        <v>84</v>
      </c>
    </row>
    <row r="95" s="14" customFormat="1">
      <c r="A95" s="14"/>
      <c r="B95" s="236"/>
      <c r="C95" s="237"/>
      <c r="D95" s="219" t="s">
        <v>162</v>
      </c>
      <c r="E95" s="238" t="s">
        <v>19</v>
      </c>
      <c r="F95" s="239" t="s">
        <v>2015</v>
      </c>
      <c r="G95" s="237"/>
      <c r="H95" s="240">
        <v>0.90000000000000002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162</v>
      </c>
      <c r="AU95" s="246" t="s">
        <v>84</v>
      </c>
      <c r="AV95" s="14" t="s">
        <v>84</v>
      </c>
      <c r="AW95" s="14" t="s">
        <v>33</v>
      </c>
      <c r="AX95" s="14" t="s">
        <v>82</v>
      </c>
      <c r="AY95" s="246" t="s">
        <v>148</v>
      </c>
    </row>
    <row r="96" s="2" customFormat="1" ht="16.5" customHeight="1">
      <c r="A96" s="40"/>
      <c r="B96" s="41"/>
      <c r="C96" s="206" t="s">
        <v>84</v>
      </c>
      <c r="D96" s="206" t="s">
        <v>151</v>
      </c>
      <c r="E96" s="207" t="s">
        <v>2016</v>
      </c>
      <c r="F96" s="208" t="s">
        <v>2017</v>
      </c>
      <c r="G96" s="209" t="s">
        <v>356</v>
      </c>
      <c r="H96" s="210">
        <v>0.45000000000000001</v>
      </c>
      <c r="I96" s="211"/>
      <c r="J96" s="212">
        <f>ROUND(I96*H96,2)</f>
        <v>0</v>
      </c>
      <c r="K96" s="208" t="s">
        <v>155</v>
      </c>
      <c r="L96" s="46"/>
      <c r="M96" s="213" t="s">
        <v>19</v>
      </c>
      <c r="N96" s="214" t="s">
        <v>45</v>
      </c>
      <c r="O96" s="86"/>
      <c r="P96" s="215">
        <f>O96*H96</f>
        <v>0</v>
      </c>
      <c r="Q96" s="215">
        <v>0.00147</v>
      </c>
      <c r="R96" s="215">
        <f>Q96*H96</f>
        <v>0.00066149999999999998</v>
      </c>
      <c r="S96" s="215">
        <v>0.039</v>
      </c>
      <c r="T96" s="216">
        <f>S96*H96</f>
        <v>0.01755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156</v>
      </c>
      <c r="AT96" s="217" t="s">
        <v>151</v>
      </c>
      <c r="AU96" s="217" t="s">
        <v>84</v>
      </c>
      <c r="AY96" s="19" t="s">
        <v>148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82</v>
      </c>
      <c r="BK96" s="218">
        <f>ROUND(I96*H96,2)</f>
        <v>0</v>
      </c>
      <c r="BL96" s="19" t="s">
        <v>156</v>
      </c>
      <c r="BM96" s="217" t="s">
        <v>2018</v>
      </c>
    </row>
    <row r="97" s="2" customFormat="1">
      <c r="A97" s="40"/>
      <c r="B97" s="41"/>
      <c r="C97" s="42"/>
      <c r="D97" s="219" t="s">
        <v>158</v>
      </c>
      <c r="E97" s="42"/>
      <c r="F97" s="220" t="s">
        <v>2019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158</v>
      </c>
      <c r="AU97" s="19" t="s">
        <v>84</v>
      </c>
    </row>
    <row r="98" s="2" customFormat="1">
      <c r="A98" s="40"/>
      <c r="B98" s="41"/>
      <c r="C98" s="42"/>
      <c r="D98" s="224" t="s">
        <v>160</v>
      </c>
      <c r="E98" s="42"/>
      <c r="F98" s="225" t="s">
        <v>2020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160</v>
      </c>
      <c r="AU98" s="19" t="s">
        <v>84</v>
      </c>
    </row>
    <row r="99" s="14" customFormat="1">
      <c r="A99" s="14"/>
      <c r="B99" s="236"/>
      <c r="C99" s="237"/>
      <c r="D99" s="219" t="s">
        <v>162</v>
      </c>
      <c r="E99" s="238" t="s">
        <v>19</v>
      </c>
      <c r="F99" s="239" t="s">
        <v>2021</v>
      </c>
      <c r="G99" s="237"/>
      <c r="H99" s="240">
        <v>0.45000000000000001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162</v>
      </c>
      <c r="AU99" s="246" t="s">
        <v>84</v>
      </c>
      <c r="AV99" s="14" t="s">
        <v>84</v>
      </c>
      <c r="AW99" s="14" t="s">
        <v>33</v>
      </c>
      <c r="AX99" s="14" t="s">
        <v>82</v>
      </c>
      <c r="AY99" s="246" t="s">
        <v>148</v>
      </c>
    </row>
    <row r="100" s="12" customFormat="1" ht="22.8" customHeight="1">
      <c r="A100" s="12"/>
      <c r="B100" s="190"/>
      <c r="C100" s="191"/>
      <c r="D100" s="192" t="s">
        <v>73</v>
      </c>
      <c r="E100" s="204" t="s">
        <v>369</v>
      </c>
      <c r="F100" s="204" t="s">
        <v>370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SUM(P101:P113)</f>
        <v>0</v>
      </c>
      <c r="Q100" s="198"/>
      <c r="R100" s="199">
        <f>SUM(R101:R113)</f>
        <v>0</v>
      </c>
      <c r="S100" s="198"/>
      <c r="T100" s="200">
        <f>SUM(T101:T113)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82</v>
      </c>
      <c r="AT100" s="202" t="s">
        <v>73</v>
      </c>
      <c r="AU100" s="202" t="s">
        <v>82</v>
      </c>
      <c r="AY100" s="201" t="s">
        <v>148</v>
      </c>
      <c r="BK100" s="203">
        <f>SUM(BK101:BK113)</f>
        <v>0</v>
      </c>
    </row>
    <row r="101" s="2" customFormat="1" ht="16.5" customHeight="1">
      <c r="A101" s="40"/>
      <c r="B101" s="41"/>
      <c r="C101" s="206" t="s">
        <v>149</v>
      </c>
      <c r="D101" s="206" t="s">
        <v>151</v>
      </c>
      <c r="E101" s="207" t="s">
        <v>372</v>
      </c>
      <c r="F101" s="208" t="s">
        <v>373</v>
      </c>
      <c r="G101" s="209" t="s">
        <v>154</v>
      </c>
      <c r="H101" s="210">
        <v>0.053999999999999999</v>
      </c>
      <c r="I101" s="211"/>
      <c r="J101" s="212">
        <f>ROUND(I101*H101,2)</f>
        <v>0</v>
      </c>
      <c r="K101" s="208" t="s">
        <v>155</v>
      </c>
      <c r="L101" s="46"/>
      <c r="M101" s="213" t="s">
        <v>19</v>
      </c>
      <c r="N101" s="214" t="s">
        <v>45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156</v>
      </c>
      <c r="AT101" s="217" t="s">
        <v>151</v>
      </c>
      <c r="AU101" s="217" t="s">
        <v>84</v>
      </c>
      <c r="AY101" s="19" t="s">
        <v>148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82</v>
      </c>
      <c r="BK101" s="218">
        <f>ROUND(I101*H101,2)</f>
        <v>0</v>
      </c>
      <c r="BL101" s="19" t="s">
        <v>156</v>
      </c>
      <c r="BM101" s="217" t="s">
        <v>2022</v>
      </c>
    </row>
    <row r="102" s="2" customFormat="1">
      <c r="A102" s="40"/>
      <c r="B102" s="41"/>
      <c r="C102" s="42"/>
      <c r="D102" s="219" t="s">
        <v>158</v>
      </c>
      <c r="E102" s="42"/>
      <c r="F102" s="220" t="s">
        <v>375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158</v>
      </c>
      <c r="AU102" s="19" t="s">
        <v>84</v>
      </c>
    </row>
    <row r="103" s="2" customFormat="1">
      <c r="A103" s="40"/>
      <c r="B103" s="41"/>
      <c r="C103" s="42"/>
      <c r="D103" s="224" t="s">
        <v>160</v>
      </c>
      <c r="E103" s="42"/>
      <c r="F103" s="225" t="s">
        <v>376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160</v>
      </c>
      <c r="AU103" s="19" t="s">
        <v>84</v>
      </c>
    </row>
    <row r="104" s="2" customFormat="1" ht="16.5" customHeight="1">
      <c r="A104" s="40"/>
      <c r="B104" s="41"/>
      <c r="C104" s="206" t="s">
        <v>156</v>
      </c>
      <c r="D104" s="206" t="s">
        <v>151</v>
      </c>
      <c r="E104" s="207" t="s">
        <v>378</v>
      </c>
      <c r="F104" s="208" t="s">
        <v>379</v>
      </c>
      <c r="G104" s="209" t="s">
        <v>154</v>
      </c>
      <c r="H104" s="210">
        <v>0.053999999999999999</v>
      </c>
      <c r="I104" s="211"/>
      <c r="J104" s="212">
        <f>ROUND(I104*H104,2)</f>
        <v>0</v>
      </c>
      <c r="K104" s="208" t="s">
        <v>155</v>
      </c>
      <c r="L104" s="46"/>
      <c r="M104" s="213" t="s">
        <v>19</v>
      </c>
      <c r="N104" s="214" t="s">
        <v>45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156</v>
      </c>
      <c r="AT104" s="217" t="s">
        <v>151</v>
      </c>
      <c r="AU104" s="217" t="s">
        <v>84</v>
      </c>
      <c r="AY104" s="19" t="s">
        <v>148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82</v>
      </c>
      <c r="BK104" s="218">
        <f>ROUND(I104*H104,2)</f>
        <v>0</v>
      </c>
      <c r="BL104" s="19" t="s">
        <v>156</v>
      </c>
      <c r="BM104" s="217" t="s">
        <v>2023</v>
      </c>
    </row>
    <row r="105" s="2" customFormat="1">
      <c r="A105" s="40"/>
      <c r="B105" s="41"/>
      <c r="C105" s="42"/>
      <c r="D105" s="219" t="s">
        <v>158</v>
      </c>
      <c r="E105" s="42"/>
      <c r="F105" s="220" t="s">
        <v>381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158</v>
      </c>
      <c r="AU105" s="19" t="s">
        <v>84</v>
      </c>
    </row>
    <row r="106" s="2" customFormat="1">
      <c r="A106" s="40"/>
      <c r="B106" s="41"/>
      <c r="C106" s="42"/>
      <c r="D106" s="224" t="s">
        <v>160</v>
      </c>
      <c r="E106" s="42"/>
      <c r="F106" s="225" t="s">
        <v>382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160</v>
      </c>
      <c r="AU106" s="19" t="s">
        <v>84</v>
      </c>
    </row>
    <row r="107" s="2" customFormat="1" ht="16.5" customHeight="1">
      <c r="A107" s="40"/>
      <c r="B107" s="41"/>
      <c r="C107" s="206" t="s">
        <v>186</v>
      </c>
      <c r="D107" s="206" t="s">
        <v>151</v>
      </c>
      <c r="E107" s="207" t="s">
        <v>384</v>
      </c>
      <c r="F107" s="208" t="s">
        <v>385</v>
      </c>
      <c r="G107" s="209" t="s">
        <v>154</v>
      </c>
      <c r="H107" s="210">
        <v>1.026</v>
      </c>
      <c r="I107" s="211"/>
      <c r="J107" s="212">
        <f>ROUND(I107*H107,2)</f>
        <v>0</v>
      </c>
      <c r="K107" s="208" t="s">
        <v>155</v>
      </c>
      <c r="L107" s="46"/>
      <c r="M107" s="213" t="s">
        <v>19</v>
      </c>
      <c r="N107" s="214" t="s">
        <v>45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156</v>
      </c>
      <c r="AT107" s="217" t="s">
        <v>151</v>
      </c>
      <c r="AU107" s="217" t="s">
        <v>84</v>
      </c>
      <c r="AY107" s="19" t="s">
        <v>148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82</v>
      </c>
      <c r="BK107" s="218">
        <f>ROUND(I107*H107,2)</f>
        <v>0</v>
      </c>
      <c r="BL107" s="19" t="s">
        <v>156</v>
      </c>
      <c r="BM107" s="217" t="s">
        <v>2024</v>
      </c>
    </row>
    <row r="108" s="2" customFormat="1">
      <c r="A108" s="40"/>
      <c r="B108" s="41"/>
      <c r="C108" s="42"/>
      <c r="D108" s="219" t="s">
        <v>158</v>
      </c>
      <c r="E108" s="42"/>
      <c r="F108" s="220" t="s">
        <v>387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158</v>
      </c>
      <c r="AU108" s="19" t="s">
        <v>84</v>
      </c>
    </row>
    <row r="109" s="2" customFormat="1">
      <c r="A109" s="40"/>
      <c r="B109" s="41"/>
      <c r="C109" s="42"/>
      <c r="D109" s="224" t="s">
        <v>160</v>
      </c>
      <c r="E109" s="42"/>
      <c r="F109" s="225" t="s">
        <v>388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160</v>
      </c>
      <c r="AU109" s="19" t="s">
        <v>84</v>
      </c>
    </row>
    <row r="110" s="14" customFormat="1">
      <c r="A110" s="14"/>
      <c r="B110" s="236"/>
      <c r="C110" s="237"/>
      <c r="D110" s="219" t="s">
        <v>162</v>
      </c>
      <c r="E110" s="237"/>
      <c r="F110" s="239" t="s">
        <v>2025</v>
      </c>
      <c r="G110" s="237"/>
      <c r="H110" s="240">
        <v>1.026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162</v>
      </c>
      <c r="AU110" s="246" t="s">
        <v>84</v>
      </c>
      <c r="AV110" s="14" t="s">
        <v>84</v>
      </c>
      <c r="AW110" s="14" t="s">
        <v>4</v>
      </c>
      <c r="AX110" s="14" t="s">
        <v>82</v>
      </c>
      <c r="AY110" s="246" t="s">
        <v>148</v>
      </c>
    </row>
    <row r="111" s="2" customFormat="1" ht="21.75" customHeight="1">
      <c r="A111" s="40"/>
      <c r="B111" s="41"/>
      <c r="C111" s="206" t="s">
        <v>171</v>
      </c>
      <c r="D111" s="206" t="s">
        <v>151</v>
      </c>
      <c r="E111" s="207" t="s">
        <v>391</v>
      </c>
      <c r="F111" s="208" t="s">
        <v>392</v>
      </c>
      <c r="G111" s="209" t="s">
        <v>154</v>
      </c>
      <c r="H111" s="210">
        <v>0.053999999999999999</v>
      </c>
      <c r="I111" s="211"/>
      <c r="J111" s="212">
        <f>ROUND(I111*H111,2)</f>
        <v>0</v>
      </c>
      <c r="K111" s="208" t="s">
        <v>155</v>
      </c>
      <c r="L111" s="46"/>
      <c r="M111" s="213" t="s">
        <v>19</v>
      </c>
      <c r="N111" s="214" t="s">
        <v>45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156</v>
      </c>
      <c r="AT111" s="217" t="s">
        <v>151</v>
      </c>
      <c r="AU111" s="217" t="s">
        <v>84</v>
      </c>
      <c r="AY111" s="19" t="s">
        <v>148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82</v>
      </c>
      <c r="BK111" s="218">
        <f>ROUND(I111*H111,2)</f>
        <v>0</v>
      </c>
      <c r="BL111" s="19" t="s">
        <v>156</v>
      </c>
      <c r="BM111" s="217" t="s">
        <v>2026</v>
      </c>
    </row>
    <row r="112" s="2" customFormat="1">
      <c r="A112" s="40"/>
      <c r="B112" s="41"/>
      <c r="C112" s="42"/>
      <c r="D112" s="219" t="s">
        <v>158</v>
      </c>
      <c r="E112" s="42"/>
      <c r="F112" s="220" t="s">
        <v>394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158</v>
      </c>
      <c r="AU112" s="19" t="s">
        <v>84</v>
      </c>
    </row>
    <row r="113" s="2" customFormat="1">
      <c r="A113" s="40"/>
      <c r="B113" s="41"/>
      <c r="C113" s="42"/>
      <c r="D113" s="224" t="s">
        <v>160</v>
      </c>
      <c r="E113" s="42"/>
      <c r="F113" s="225" t="s">
        <v>395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160</v>
      </c>
      <c r="AU113" s="19" t="s">
        <v>84</v>
      </c>
    </row>
    <row r="114" s="12" customFormat="1" ht="25.92" customHeight="1">
      <c r="A114" s="12"/>
      <c r="B114" s="190"/>
      <c r="C114" s="191"/>
      <c r="D114" s="192" t="s">
        <v>73</v>
      </c>
      <c r="E114" s="193" t="s">
        <v>404</v>
      </c>
      <c r="F114" s="193" t="s">
        <v>405</v>
      </c>
      <c r="G114" s="191"/>
      <c r="H114" s="191"/>
      <c r="I114" s="194"/>
      <c r="J114" s="195">
        <f>BK114</f>
        <v>0</v>
      </c>
      <c r="K114" s="191"/>
      <c r="L114" s="196"/>
      <c r="M114" s="197"/>
      <c r="N114" s="198"/>
      <c r="O114" s="198"/>
      <c r="P114" s="199">
        <f>P115+P179+P237+P289+P311</f>
        <v>0</v>
      </c>
      <c r="Q114" s="198"/>
      <c r="R114" s="199">
        <f>R115+R179+R237+R289+R311</f>
        <v>0.27577999999999997</v>
      </c>
      <c r="S114" s="198"/>
      <c r="T114" s="200">
        <f>T115+T179+T237+T289+T311</f>
        <v>0.024129999999999999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84</v>
      </c>
      <c r="AT114" s="202" t="s">
        <v>73</v>
      </c>
      <c r="AU114" s="202" t="s">
        <v>74</v>
      </c>
      <c r="AY114" s="201" t="s">
        <v>148</v>
      </c>
      <c r="BK114" s="203">
        <f>BK115+BK179+BK237+BK289+BK311</f>
        <v>0</v>
      </c>
    </row>
    <row r="115" s="12" customFormat="1" ht="22.8" customHeight="1">
      <c r="A115" s="12"/>
      <c r="B115" s="190"/>
      <c r="C115" s="191"/>
      <c r="D115" s="192" t="s">
        <v>73</v>
      </c>
      <c r="E115" s="204" t="s">
        <v>438</v>
      </c>
      <c r="F115" s="204" t="s">
        <v>439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SUM(P116:P178)</f>
        <v>0</v>
      </c>
      <c r="Q115" s="198"/>
      <c r="R115" s="199">
        <f>SUM(R116:R178)</f>
        <v>0.031399999999999997</v>
      </c>
      <c r="S115" s="198"/>
      <c r="T115" s="200">
        <f>SUM(T116:T178)</f>
        <v>0.014879999999999999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84</v>
      </c>
      <c r="AT115" s="202" t="s">
        <v>73</v>
      </c>
      <c r="AU115" s="202" t="s">
        <v>82</v>
      </c>
      <c r="AY115" s="201" t="s">
        <v>148</v>
      </c>
      <c r="BK115" s="203">
        <f>SUM(BK116:BK178)</f>
        <v>0</v>
      </c>
    </row>
    <row r="116" s="2" customFormat="1" ht="16.5" customHeight="1">
      <c r="A116" s="40"/>
      <c r="B116" s="41"/>
      <c r="C116" s="206" t="s">
        <v>198</v>
      </c>
      <c r="D116" s="206" t="s">
        <v>151</v>
      </c>
      <c r="E116" s="207" t="s">
        <v>2027</v>
      </c>
      <c r="F116" s="208" t="s">
        <v>2028</v>
      </c>
      <c r="G116" s="209" t="s">
        <v>189</v>
      </c>
      <c r="H116" s="210">
        <v>6</v>
      </c>
      <c r="I116" s="211"/>
      <c r="J116" s="212">
        <f>ROUND(I116*H116,2)</f>
        <v>0</v>
      </c>
      <c r="K116" s="208" t="s">
        <v>155</v>
      </c>
      <c r="L116" s="46"/>
      <c r="M116" s="213" t="s">
        <v>19</v>
      </c>
      <c r="N116" s="214" t="s">
        <v>45</v>
      </c>
      <c r="O116" s="86"/>
      <c r="P116" s="215">
        <f>O116*H116</f>
        <v>0</v>
      </c>
      <c r="Q116" s="215">
        <v>0.00058</v>
      </c>
      <c r="R116" s="215">
        <f>Q116*H116</f>
        <v>0.00348</v>
      </c>
      <c r="S116" s="215">
        <v>0.00042000000000000002</v>
      </c>
      <c r="T116" s="216">
        <f>S116*H116</f>
        <v>0.0025200000000000001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271</v>
      </c>
      <c r="AT116" s="217" t="s">
        <v>151</v>
      </c>
      <c r="AU116" s="217" t="s">
        <v>84</v>
      </c>
      <c r="AY116" s="19" t="s">
        <v>148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82</v>
      </c>
      <c r="BK116" s="218">
        <f>ROUND(I116*H116,2)</f>
        <v>0</v>
      </c>
      <c r="BL116" s="19" t="s">
        <v>271</v>
      </c>
      <c r="BM116" s="217" t="s">
        <v>2029</v>
      </c>
    </row>
    <row r="117" s="2" customFormat="1">
      <c r="A117" s="40"/>
      <c r="B117" s="41"/>
      <c r="C117" s="42"/>
      <c r="D117" s="219" t="s">
        <v>158</v>
      </c>
      <c r="E117" s="42"/>
      <c r="F117" s="220" t="s">
        <v>2030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158</v>
      </c>
      <c r="AU117" s="19" t="s">
        <v>84</v>
      </c>
    </row>
    <row r="118" s="2" customFormat="1">
      <c r="A118" s="40"/>
      <c r="B118" s="41"/>
      <c r="C118" s="42"/>
      <c r="D118" s="224" t="s">
        <v>160</v>
      </c>
      <c r="E118" s="42"/>
      <c r="F118" s="225" t="s">
        <v>2031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84</v>
      </c>
    </row>
    <row r="119" s="2" customFormat="1" ht="16.5" customHeight="1">
      <c r="A119" s="40"/>
      <c r="B119" s="41"/>
      <c r="C119" s="206" t="s">
        <v>204</v>
      </c>
      <c r="D119" s="206" t="s">
        <v>151</v>
      </c>
      <c r="E119" s="207" t="s">
        <v>441</v>
      </c>
      <c r="F119" s="208" t="s">
        <v>442</v>
      </c>
      <c r="G119" s="209" t="s">
        <v>189</v>
      </c>
      <c r="H119" s="210">
        <v>1</v>
      </c>
      <c r="I119" s="211"/>
      <c r="J119" s="212">
        <f>ROUND(I119*H119,2)</f>
        <v>0</v>
      </c>
      <c r="K119" s="208" t="s">
        <v>155</v>
      </c>
      <c r="L119" s="46"/>
      <c r="M119" s="213" t="s">
        <v>19</v>
      </c>
      <c r="N119" s="214" t="s">
        <v>45</v>
      </c>
      <c r="O119" s="86"/>
      <c r="P119" s="215">
        <f>O119*H119</f>
        <v>0</v>
      </c>
      <c r="Q119" s="215">
        <v>0.0018400000000000001</v>
      </c>
      <c r="R119" s="215">
        <f>Q119*H119</f>
        <v>0.0018400000000000001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271</v>
      </c>
      <c r="AT119" s="217" t="s">
        <v>151</v>
      </c>
      <c r="AU119" s="217" t="s">
        <v>84</v>
      </c>
      <c r="AY119" s="19" t="s">
        <v>148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82</v>
      </c>
      <c r="BK119" s="218">
        <f>ROUND(I119*H119,2)</f>
        <v>0</v>
      </c>
      <c r="BL119" s="19" t="s">
        <v>271</v>
      </c>
      <c r="BM119" s="217" t="s">
        <v>2032</v>
      </c>
    </row>
    <row r="120" s="2" customFormat="1">
      <c r="A120" s="40"/>
      <c r="B120" s="41"/>
      <c r="C120" s="42"/>
      <c r="D120" s="219" t="s">
        <v>158</v>
      </c>
      <c r="E120" s="42"/>
      <c r="F120" s="220" t="s">
        <v>444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158</v>
      </c>
      <c r="AU120" s="19" t="s">
        <v>84</v>
      </c>
    </row>
    <row r="121" s="2" customFormat="1">
      <c r="A121" s="40"/>
      <c r="B121" s="41"/>
      <c r="C121" s="42"/>
      <c r="D121" s="224" t="s">
        <v>160</v>
      </c>
      <c r="E121" s="42"/>
      <c r="F121" s="225" t="s">
        <v>445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160</v>
      </c>
      <c r="AU121" s="19" t="s">
        <v>84</v>
      </c>
    </row>
    <row r="122" s="2" customFormat="1" ht="16.5" customHeight="1">
      <c r="A122" s="40"/>
      <c r="B122" s="41"/>
      <c r="C122" s="206" t="s">
        <v>216</v>
      </c>
      <c r="D122" s="206" t="s">
        <v>151</v>
      </c>
      <c r="E122" s="207" t="s">
        <v>2033</v>
      </c>
      <c r="F122" s="208" t="s">
        <v>2034</v>
      </c>
      <c r="G122" s="209" t="s">
        <v>356</v>
      </c>
      <c r="H122" s="210">
        <v>4</v>
      </c>
      <c r="I122" s="211"/>
      <c r="J122" s="212">
        <f>ROUND(I122*H122,2)</f>
        <v>0</v>
      </c>
      <c r="K122" s="208" t="s">
        <v>155</v>
      </c>
      <c r="L122" s="46"/>
      <c r="M122" s="213" t="s">
        <v>19</v>
      </c>
      <c r="N122" s="214" t="s">
        <v>45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0.0020999999999999999</v>
      </c>
      <c r="T122" s="216">
        <f>S122*H122</f>
        <v>0.0083999999999999995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271</v>
      </c>
      <c r="AT122" s="217" t="s">
        <v>151</v>
      </c>
      <c r="AU122" s="217" t="s">
        <v>84</v>
      </c>
      <c r="AY122" s="19" t="s">
        <v>148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82</v>
      </c>
      <c r="BK122" s="218">
        <f>ROUND(I122*H122,2)</f>
        <v>0</v>
      </c>
      <c r="BL122" s="19" t="s">
        <v>271</v>
      </c>
      <c r="BM122" s="217" t="s">
        <v>2035</v>
      </c>
    </row>
    <row r="123" s="2" customFormat="1">
      <c r="A123" s="40"/>
      <c r="B123" s="41"/>
      <c r="C123" s="42"/>
      <c r="D123" s="219" t="s">
        <v>158</v>
      </c>
      <c r="E123" s="42"/>
      <c r="F123" s="220" t="s">
        <v>2036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158</v>
      </c>
      <c r="AU123" s="19" t="s">
        <v>84</v>
      </c>
    </row>
    <row r="124" s="2" customFormat="1">
      <c r="A124" s="40"/>
      <c r="B124" s="41"/>
      <c r="C124" s="42"/>
      <c r="D124" s="224" t="s">
        <v>160</v>
      </c>
      <c r="E124" s="42"/>
      <c r="F124" s="225" t="s">
        <v>2037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160</v>
      </c>
      <c r="AU124" s="19" t="s">
        <v>84</v>
      </c>
    </row>
    <row r="125" s="2" customFormat="1" ht="16.5" customHeight="1">
      <c r="A125" s="40"/>
      <c r="B125" s="41"/>
      <c r="C125" s="206" t="s">
        <v>224</v>
      </c>
      <c r="D125" s="206" t="s">
        <v>151</v>
      </c>
      <c r="E125" s="207" t="s">
        <v>2038</v>
      </c>
      <c r="F125" s="208" t="s">
        <v>2039</v>
      </c>
      <c r="G125" s="209" t="s">
        <v>356</v>
      </c>
      <c r="H125" s="210">
        <v>2</v>
      </c>
      <c r="I125" s="211"/>
      <c r="J125" s="212">
        <f>ROUND(I125*H125,2)</f>
        <v>0</v>
      </c>
      <c r="K125" s="208" t="s">
        <v>155</v>
      </c>
      <c r="L125" s="46"/>
      <c r="M125" s="213" t="s">
        <v>19</v>
      </c>
      <c r="N125" s="214" t="s">
        <v>45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0.00198</v>
      </c>
      <c r="T125" s="216">
        <f>S125*H125</f>
        <v>0.00396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271</v>
      </c>
      <c r="AT125" s="217" t="s">
        <v>151</v>
      </c>
      <c r="AU125" s="217" t="s">
        <v>84</v>
      </c>
      <c r="AY125" s="19" t="s">
        <v>148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82</v>
      </c>
      <c r="BK125" s="218">
        <f>ROUND(I125*H125,2)</f>
        <v>0</v>
      </c>
      <c r="BL125" s="19" t="s">
        <v>271</v>
      </c>
      <c r="BM125" s="217" t="s">
        <v>2040</v>
      </c>
    </row>
    <row r="126" s="2" customFormat="1">
      <c r="A126" s="40"/>
      <c r="B126" s="41"/>
      <c r="C126" s="42"/>
      <c r="D126" s="219" t="s">
        <v>158</v>
      </c>
      <c r="E126" s="42"/>
      <c r="F126" s="220" t="s">
        <v>2041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158</v>
      </c>
      <c r="AU126" s="19" t="s">
        <v>84</v>
      </c>
    </row>
    <row r="127" s="2" customFormat="1">
      <c r="A127" s="40"/>
      <c r="B127" s="41"/>
      <c r="C127" s="42"/>
      <c r="D127" s="224" t="s">
        <v>160</v>
      </c>
      <c r="E127" s="42"/>
      <c r="F127" s="225" t="s">
        <v>2042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160</v>
      </c>
      <c r="AU127" s="19" t="s">
        <v>84</v>
      </c>
    </row>
    <row r="128" s="2" customFormat="1" ht="16.5" customHeight="1">
      <c r="A128" s="40"/>
      <c r="B128" s="41"/>
      <c r="C128" s="206" t="s">
        <v>231</v>
      </c>
      <c r="D128" s="206" t="s">
        <v>151</v>
      </c>
      <c r="E128" s="207" t="s">
        <v>2043</v>
      </c>
      <c r="F128" s="208" t="s">
        <v>2044</v>
      </c>
      <c r="G128" s="209" t="s">
        <v>189</v>
      </c>
      <c r="H128" s="210">
        <v>3</v>
      </c>
      <c r="I128" s="211"/>
      <c r="J128" s="212">
        <f>ROUND(I128*H128,2)</f>
        <v>0</v>
      </c>
      <c r="K128" s="208" t="s">
        <v>155</v>
      </c>
      <c r="L128" s="46"/>
      <c r="M128" s="213" t="s">
        <v>19</v>
      </c>
      <c r="N128" s="214" t="s">
        <v>45</v>
      </c>
      <c r="O128" s="86"/>
      <c r="P128" s="215">
        <f>O128*H128</f>
        <v>0</v>
      </c>
      <c r="Q128" s="215">
        <v>0.0017899999999999999</v>
      </c>
      <c r="R128" s="215">
        <f>Q128*H128</f>
        <v>0.0053699999999999998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271</v>
      </c>
      <c r="AT128" s="217" t="s">
        <v>151</v>
      </c>
      <c r="AU128" s="217" t="s">
        <v>84</v>
      </c>
      <c r="AY128" s="19" t="s">
        <v>148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82</v>
      </c>
      <c r="BK128" s="218">
        <f>ROUND(I128*H128,2)</f>
        <v>0</v>
      </c>
      <c r="BL128" s="19" t="s">
        <v>271</v>
      </c>
      <c r="BM128" s="217" t="s">
        <v>2045</v>
      </c>
    </row>
    <row r="129" s="2" customFormat="1">
      <c r="A129" s="40"/>
      <c r="B129" s="41"/>
      <c r="C129" s="42"/>
      <c r="D129" s="219" t="s">
        <v>158</v>
      </c>
      <c r="E129" s="42"/>
      <c r="F129" s="220" t="s">
        <v>2046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158</v>
      </c>
      <c r="AU129" s="19" t="s">
        <v>84</v>
      </c>
    </row>
    <row r="130" s="2" customFormat="1">
      <c r="A130" s="40"/>
      <c r="B130" s="41"/>
      <c r="C130" s="42"/>
      <c r="D130" s="224" t="s">
        <v>160</v>
      </c>
      <c r="E130" s="42"/>
      <c r="F130" s="225" t="s">
        <v>2047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160</v>
      </c>
      <c r="AU130" s="19" t="s">
        <v>84</v>
      </c>
    </row>
    <row r="131" s="2" customFormat="1" ht="16.5" customHeight="1">
      <c r="A131" s="40"/>
      <c r="B131" s="41"/>
      <c r="C131" s="206" t="s">
        <v>8</v>
      </c>
      <c r="D131" s="206" t="s">
        <v>151</v>
      </c>
      <c r="E131" s="207" t="s">
        <v>2048</v>
      </c>
      <c r="F131" s="208" t="s">
        <v>2049</v>
      </c>
      <c r="G131" s="209" t="s">
        <v>189</v>
      </c>
      <c r="H131" s="210">
        <v>3</v>
      </c>
      <c r="I131" s="211"/>
      <c r="J131" s="212">
        <f>ROUND(I131*H131,2)</f>
        <v>0</v>
      </c>
      <c r="K131" s="208" t="s">
        <v>155</v>
      </c>
      <c r="L131" s="46"/>
      <c r="M131" s="213" t="s">
        <v>19</v>
      </c>
      <c r="N131" s="214" t="s">
        <v>45</v>
      </c>
      <c r="O131" s="86"/>
      <c r="P131" s="215">
        <f>O131*H131</f>
        <v>0</v>
      </c>
      <c r="Q131" s="215">
        <v>0.001</v>
      </c>
      <c r="R131" s="215">
        <f>Q131*H131</f>
        <v>0.0030000000000000001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271</v>
      </c>
      <c r="AT131" s="217" t="s">
        <v>151</v>
      </c>
      <c r="AU131" s="217" t="s">
        <v>84</v>
      </c>
      <c r="AY131" s="19" t="s">
        <v>148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82</v>
      </c>
      <c r="BK131" s="218">
        <f>ROUND(I131*H131,2)</f>
        <v>0</v>
      </c>
      <c r="BL131" s="19" t="s">
        <v>271</v>
      </c>
      <c r="BM131" s="217" t="s">
        <v>2050</v>
      </c>
    </row>
    <row r="132" s="2" customFormat="1">
      <c r="A132" s="40"/>
      <c r="B132" s="41"/>
      <c r="C132" s="42"/>
      <c r="D132" s="219" t="s">
        <v>158</v>
      </c>
      <c r="E132" s="42"/>
      <c r="F132" s="220" t="s">
        <v>2051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158</v>
      </c>
      <c r="AU132" s="19" t="s">
        <v>84</v>
      </c>
    </row>
    <row r="133" s="2" customFormat="1">
      <c r="A133" s="40"/>
      <c r="B133" s="41"/>
      <c r="C133" s="42"/>
      <c r="D133" s="224" t="s">
        <v>160</v>
      </c>
      <c r="E133" s="42"/>
      <c r="F133" s="225" t="s">
        <v>2052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160</v>
      </c>
      <c r="AU133" s="19" t="s">
        <v>84</v>
      </c>
    </row>
    <row r="134" s="2" customFormat="1" ht="16.5" customHeight="1">
      <c r="A134" s="40"/>
      <c r="B134" s="41"/>
      <c r="C134" s="206" t="s">
        <v>244</v>
      </c>
      <c r="D134" s="206" t="s">
        <v>151</v>
      </c>
      <c r="E134" s="207" t="s">
        <v>2053</v>
      </c>
      <c r="F134" s="208" t="s">
        <v>2054</v>
      </c>
      <c r="G134" s="209" t="s">
        <v>588</v>
      </c>
      <c r="H134" s="210">
        <v>4</v>
      </c>
      <c r="I134" s="211"/>
      <c r="J134" s="212">
        <f>ROUND(I134*H134,2)</f>
        <v>0</v>
      </c>
      <c r="K134" s="208" t="s">
        <v>310</v>
      </c>
      <c r="L134" s="46"/>
      <c r="M134" s="213" t="s">
        <v>19</v>
      </c>
      <c r="N134" s="214" t="s">
        <v>45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271</v>
      </c>
      <c r="AT134" s="217" t="s">
        <v>151</v>
      </c>
      <c r="AU134" s="217" t="s">
        <v>84</v>
      </c>
      <c r="AY134" s="19" t="s">
        <v>148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82</v>
      </c>
      <c r="BK134" s="218">
        <f>ROUND(I134*H134,2)</f>
        <v>0</v>
      </c>
      <c r="BL134" s="19" t="s">
        <v>271</v>
      </c>
      <c r="BM134" s="217" t="s">
        <v>383</v>
      </c>
    </row>
    <row r="135" s="2" customFormat="1">
      <c r="A135" s="40"/>
      <c r="B135" s="41"/>
      <c r="C135" s="42"/>
      <c r="D135" s="219" t="s">
        <v>158</v>
      </c>
      <c r="E135" s="42"/>
      <c r="F135" s="220" t="s">
        <v>2054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158</v>
      </c>
      <c r="AU135" s="19" t="s">
        <v>84</v>
      </c>
    </row>
    <row r="136" s="2" customFormat="1" ht="16.5" customHeight="1">
      <c r="A136" s="40"/>
      <c r="B136" s="41"/>
      <c r="C136" s="206" t="s">
        <v>255</v>
      </c>
      <c r="D136" s="206" t="s">
        <v>151</v>
      </c>
      <c r="E136" s="207" t="s">
        <v>2055</v>
      </c>
      <c r="F136" s="208" t="s">
        <v>2056</v>
      </c>
      <c r="G136" s="209" t="s">
        <v>356</v>
      </c>
      <c r="H136" s="210">
        <v>3</v>
      </c>
      <c r="I136" s="211"/>
      <c r="J136" s="212">
        <f>ROUND(I136*H136,2)</f>
        <v>0</v>
      </c>
      <c r="K136" s="208" t="s">
        <v>155</v>
      </c>
      <c r="L136" s="46"/>
      <c r="M136" s="213" t="s">
        <v>19</v>
      </c>
      <c r="N136" s="214" t="s">
        <v>45</v>
      </c>
      <c r="O136" s="86"/>
      <c r="P136" s="215">
        <f>O136*H136</f>
        <v>0</v>
      </c>
      <c r="Q136" s="215">
        <v>0.00040000000000000002</v>
      </c>
      <c r="R136" s="215">
        <f>Q136*H136</f>
        <v>0.0012000000000000001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271</v>
      </c>
      <c r="AT136" s="217" t="s">
        <v>151</v>
      </c>
      <c r="AU136" s="217" t="s">
        <v>84</v>
      </c>
      <c r="AY136" s="19" t="s">
        <v>148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82</v>
      </c>
      <c r="BK136" s="218">
        <f>ROUND(I136*H136,2)</f>
        <v>0</v>
      </c>
      <c r="BL136" s="19" t="s">
        <v>271</v>
      </c>
      <c r="BM136" s="217" t="s">
        <v>2057</v>
      </c>
    </row>
    <row r="137" s="2" customFormat="1">
      <c r="A137" s="40"/>
      <c r="B137" s="41"/>
      <c r="C137" s="42"/>
      <c r="D137" s="219" t="s">
        <v>158</v>
      </c>
      <c r="E137" s="42"/>
      <c r="F137" s="220" t="s">
        <v>2058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158</v>
      </c>
      <c r="AU137" s="19" t="s">
        <v>84</v>
      </c>
    </row>
    <row r="138" s="2" customFormat="1">
      <c r="A138" s="40"/>
      <c r="B138" s="41"/>
      <c r="C138" s="42"/>
      <c r="D138" s="224" t="s">
        <v>160</v>
      </c>
      <c r="E138" s="42"/>
      <c r="F138" s="225" t="s">
        <v>2059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160</v>
      </c>
      <c r="AU138" s="19" t="s">
        <v>84</v>
      </c>
    </row>
    <row r="139" s="2" customFormat="1" ht="16.5" customHeight="1">
      <c r="A139" s="40"/>
      <c r="B139" s="41"/>
      <c r="C139" s="206" t="s">
        <v>264</v>
      </c>
      <c r="D139" s="206" t="s">
        <v>151</v>
      </c>
      <c r="E139" s="207" t="s">
        <v>2060</v>
      </c>
      <c r="F139" s="208" t="s">
        <v>2061</v>
      </c>
      <c r="G139" s="209" t="s">
        <v>356</v>
      </c>
      <c r="H139" s="210">
        <v>10</v>
      </c>
      <c r="I139" s="211"/>
      <c r="J139" s="212">
        <f>ROUND(I139*H139,2)</f>
        <v>0</v>
      </c>
      <c r="K139" s="208" t="s">
        <v>155</v>
      </c>
      <c r="L139" s="46"/>
      <c r="M139" s="213" t="s">
        <v>19</v>
      </c>
      <c r="N139" s="214" t="s">
        <v>45</v>
      </c>
      <c r="O139" s="86"/>
      <c r="P139" s="215">
        <f>O139*H139</f>
        <v>0</v>
      </c>
      <c r="Q139" s="215">
        <v>0.00042999999999999999</v>
      </c>
      <c r="R139" s="215">
        <f>Q139*H139</f>
        <v>0.0043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271</v>
      </c>
      <c r="AT139" s="217" t="s">
        <v>151</v>
      </c>
      <c r="AU139" s="217" t="s">
        <v>84</v>
      </c>
      <c r="AY139" s="19" t="s">
        <v>148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82</v>
      </c>
      <c r="BK139" s="218">
        <f>ROUND(I139*H139,2)</f>
        <v>0</v>
      </c>
      <c r="BL139" s="19" t="s">
        <v>271</v>
      </c>
      <c r="BM139" s="217" t="s">
        <v>2062</v>
      </c>
    </row>
    <row r="140" s="2" customFormat="1">
      <c r="A140" s="40"/>
      <c r="B140" s="41"/>
      <c r="C140" s="42"/>
      <c r="D140" s="219" t="s">
        <v>158</v>
      </c>
      <c r="E140" s="42"/>
      <c r="F140" s="220" t="s">
        <v>2063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158</v>
      </c>
      <c r="AU140" s="19" t="s">
        <v>84</v>
      </c>
    </row>
    <row r="141" s="2" customFormat="1">
      <c r="A141" s="40"/>
      <c r="B141" s="41"/>
      <c r="C141" s="42"/>
      <c r="D141" s="224" t="s">
        <v>160</v>
      </c>
      <c r="E141" s="42"/>
      <c r="F141" s="225" t="s">
        <v>2064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160</v>
      </c>
      <c r="AU141" s="19" t="s">
        <v>84</v>
      </c>
    </row>
    <row r="142" s="2" customFormat="1" ht="16.5" customHeight="1">
      <c r="A142" s="40"/>
      <c r="B142" s="41"/>
      <c r="C142" s="206" t="s">
        <v>271</v>
      </c>
      <c r="D142" s="206" t="s">
        <v>151</v>
      </c>
      <c r="E142" s="207" t="s">
        <v>2065</v>
      </c>
      <c r="F142" s="208" t="s">
        <v>2066</v>
      </c>
      <c r="G142" s="209" t="s">
        <v>356</v>
      </c>
      <c r="H142" s="210">
        <v>3</v>
      </c>
      <c r="I142" s="211"/>
      <c r="J142" s="212">
        <f>ROUND(I142*H142,2)</f>
        <v>0</v>
      </c>
      <c r="K142" s="208" t="s">
        <v>155</v>
      </c>
      <c r="L142" s="46"/>
      <c r="M142" s="213" t="s">
        <v>19</v>
      </c>
      <c r="N142" s="214" t="s">
        <v>45</v>
      </c>
      <c r="O142" s="86"/>
      <c r="P142" s="215">
        <f>O142*H142</f>
        <v>0</v>
      </c>
      <c r="Q142" s="215">
        <v>0.00050000000000000001</v>
      </c>
      <c r="R142" s="215">
        <f>Q142*H142</f>
        <v>0.0015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271</v>
      </c>
      <c r="AT142" s="217" t="s">
        <v>151</v>
      </c>
      <c r="AU142" s="217" t="s">
        <v>84</v>
      </c>
      <c r="AY142" s="19" t="s">
        <v>148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82</v>
      </c>
      <c r="BK142" s="218">
        <f>ROUND(I142*H142,2)</f>
        <v>0</v>
      </c>
      <c r="BL142" s="19" t="s">
        <v>271</v>
      </c>
      <c r="BM142" s="217" t="s">
        <v>2067</v>
      </c>
    </row>
    <row r="143" s="2" customFormat="1">
      <c r="A143" s="40"/>
      <c r="B143" s="41"/>
      <c r="C143" s="42"/>
      <c r="D143" s="219" t="s">
        <v>158</v>
      </c>
      <c r="E143" s="42"/>
      <c r="F143" s="220" t="s">
        <v>2068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158</v>
      </c>
      <c r="AU143" s="19" t="s">
        <v>84</v>
      </c>
    </row>
    <row r="144" s="2" customFormat="1">
      <c r="A144" s="40"/>
      <c r="B144" s="41"/>
      <c r="C144" s="42"/>
      <c r="D144" s="224" t="s">
        <v>160</v>
      </c>
      <c r="E144" s="42"/>
      <c r="F144" s="225" t="s">
        <v>2069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160</v>
      </c>
      <c r="AU144" s="19" t="s">
        <v>84</v>
      </c>
    </row>
    <row r="145" s="2" customFormat="1" ht="16.5" customHeight="1">
      <c r="A145" s="40"/>
      <c r="B145" s="41"/>
      <c r="C145" s="206" t="s">
        <v>276</v>
      </c>
      <c r="D145" s="206" t="s">
        <v>151</v>
      </c>
      <c r="E145" s="207" t="s">
        <v>2070</v>
      </c>
      <c r="F145" s="208" t="s">
        <v>2071</v>
      </c>
      <c r="G145" s="209" t="s">
        <v>356</v>
      </c>
      <c r="H145" s="210">
        <v>7</v>
      </c>
      <c r="I145" s="211"/>
      <c r="J145" s="212">
        <f>ROUND(I145*H145,2)</f>
        <v>0</v>
      </c>
      <c r="K145" s="208" t="s">
        <v>155</v>
      </c>
      <c r="L145" s="46"/>
      <c r="M145" s="213" t="s">
        <v>19</v>
      </c>
      <c r="N145" s="214" t="s">
        <v>45</v>
      </c>
      <c r="O145" s="86"/>
      <c r="P145" s="215">
        <f>O145*H145</f>
        <v>0</v>
      </c>
      <c r="Q145" s="215">
        <v>0.0015299999999999999</v>
      </c>
      <c r="R145" s="215">
        <f>Q145*H145</f>
        <v>0.010709999999999999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271</v>
      </c>
      <c r="AT145" s="217" t="s">
        <v>151</v>
      </c>
      <c r="AU145" s="217" t="s">
        <v>84</v>
      </c>
      <c r="AY145" s="19" t="s">
        <v>148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82</v>
      </c>
      <c r="BK145" s="218">
        <f>ROUND(I145*H145,2)</f>
        <v>0</v>
      </c>
      <c r="BL145" s="19" t="s">
        <v>271</v>
      </c>
      <c r="BM145" s="217" t="s">
        <v>2072</v>
      </c>
    </row>
    <row r="146" s="2" customFormat="1">
      <c r="A146" s="40"/>
      <c r="B146" s="41"/>
      <c r="C146" s="42"/>
      <c r="D146" s="219" t="s">
        <v>158</v>
      </c>
      <c r="E146" s="42"/>
      <c r="F146" s="220" t="s">
        <v>2073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158</v>
      </c>
      <c r="AU146" s="19" t="s">
        <v>84</v>
      </c>
    </row>
    <row r="147" s="2" customFormat="1">
      <c r="A147" s="40"/>
      <c r="B147" s="41"/>
      <c r="C147" s="42"/>
      <c r="D147" s="224" t="s">
        <v>160</v>
      </c>
      <c r="E147" s="42"/>
      <c r="F147" s="225" t="s">
        <v>2074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160</v>
      </c>
      <c r="AU147" s="19" t="s">
        <v>84</v>
      </c>
    </row>
    <row r="148" s="2" customFormat="1" ht="16.5" customHeight="1">
      <c r="A148" s="40"/>
      <c r="B148" s="41"/>
      <c r="C148" s="206" t="s">
        <v>281</v>
      </c>
      <c r="D148" s="206" t="s">
        <v>151</v>
      </c>
      <c r="E148" s="207" t="s">
        <v>2075</v>
      </c>
      <c r="F148" s="208" t="s">
        <v>2076</v>
      </c>
      <c r="G148" s="209" t="s">
        <v>189</v>
      </c>
      <c r="H148" s="210">
        <v>3</v>
      </c>
      <c r="I148" s="211"/>
      <c r="J148" s="212">
        <f>ROUND(I148*H148,2)</f>
        <v>0</v>
      </c>
      <c r="K148" s="208" t="s">
        <v>155</v>
      </c>
      <c r="L148" s="46"/>
      <c r="M148" s="213" t="s">
        <v>19</v>
      </c>
      <c r="N148" s="214" t="s">
        <v>45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271</v>
      </c>
      <c r="AT148" s="217" t="s">
        <v>151</v>
      </c>
      <c r="AU148" s="217" t="s">
        <v>84</v>
      </c>
      <c r="AY148" s="19" t="s">
        <v>148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82</v>
      </c>
      <c r="BK148" s="218">
        <f>ROUND(I148*H148,2)</f>
        <v>0</v>
      </c>
      <c r="BL148" s="19" t="s">
        <v>271</v>
      </c>
      <c r="BM148" s="217" t="s">
        <v>2077</v>
      </c>
    </row>
    <row r="149" s="2" customFormat="1">
      <c r="A149" s="40"/>
      <c r="B149" s="41"/>
      <c r="C149" s="42"/>
      <c r="D149" s="219" t="s">
        <v>158</v>
      </c>
      <c r="E149" s="42"/>
      <c r="F149" s="220" t="s">
        <v>2078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158</v>
      </c>
      <c r="AU149" s="19" t="s">
        <v>84</v>
      </c>
    </row>
    <row r="150" s="2" customFormat="1">
      <c r="A150" s="40"/>
      <c r="B150" s="41"/>
      <c r="C150" s="42"/>
      <c r="D150" s="224" t="s">
        <v>160</v>
      </c>
      <c r="E150" s="42"/>
      <c r="F150" s="225" t="s">
        <v>2079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160</v>
      </c>
      <c r="AU150" s="19" t="s">
        <v>84</v>
      </c>
    </row>
    <row r="151" s="2" customFormat="1" ht="16.5" customHeight="1">
      <c r="A151" s="40"/>
      <c r="B151" s="41"/>
      <c r="C151" s="206" t="s">
        <v>287</v>
      </c>
      <c r="D151" s="206" t="s">
        <v>151</v>
      </c>
      <c r="E151" s="207" t="s">
        <v>2080</v>
      </c>
      <c r="F151" s="208" t="s">
        <v>2081</v>
      </c>
      <c r="G151" s="209" t="s">
        <v>189</v>
      </c>
      <c r="H151" s="210">
        <v>1</v>
      </c>
      <c r="I151" s="211"/>
      <c r="J151" s="212">
        <f>ROUND(I151*H151,2)</f>
        <v>0</v>
      </c>
      <c r="K151" s="208" t="s">
        <v>155</v>
      </c>
      <c r="L151" s="46"/>
      <c r="M151" s="213" t="s">
        <v>19</v>
      </c>
      <c r="N151" s="214" t="s">
        <v>45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271</v>
      </c>
      <c r="AT151" s="217" t="s">
        <v>151</v>
      </c>
      <c r="AU151" s="217" t="s">
        <v>84</v>
      </c>
      <c r="AY151" s="19" t="s">
        <v>148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82</v>
      </c>
      <c r="BK151" s="218">
        <f>ROUND(I151*H151,2)</f>
        <v>0</v>
      </c>
      <c r="BL151" s="19" t="s">
        <v>271</v>
      </c>
      <c r="BM151" s="217" t="s">
        <v>2082</v>
      </c>
    </row>
    <row r="152" s="2" customFormat="1">
      <c r="A152" s="40"/>
      <c r="B152" s="41"/>
      <c r="C152" s="42"/>
      <c r="D152" s="219" t="s">
        <v>158</v>
      </c>
      <c r="E152" s="42"/>
      <c r="F152" s="220" t="s">
        <v>2083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158</v>
      </c>
      <c r="AU152" s="19" t="s">
        <v>84</v>
      </c>
    </row>
    <row r="153" s="2" customFormat="1">
      <c r="A153" s="40"/>
      <c r="B153" s="41"/>
      <c r="C153" s="42"/>
      <c r="D153" s="224" t="s">
        <v>160</v>
      </c>
      <c r="E153" s="42"/>
      <c r="F153" s="225" t="s">
        <v>2084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160</v>
      </c>
      <c r="AU153" s="19" t="s">
        <v>84</v>
      </c>
    </row>
    <row r="154" s="2" customFormat="1" ht="16.5" customHeight="1">
      <c r="A154" s="40"/>
      <c r="B154" s="41"/>
      <c r="C154" s="206" t="s">
        <v>293</v>
      </c>
      <c r="D154" s="206" t="s">
        <v>151</v>
      </c>
      <c r="E154" s="207" t="s">
        <v>2085</v>
      </c>
      <c r="F154" s="208" t="s">
        <v>2086</v>
      </c>
      <c r="G154" s="209" t="s">
        <v>189</v>
      </c>
      <c r="H154" s="210">
        <v>2</v>
      </c>
      <c r="I154" s="211"/>
      <c r="J154" s="212">
        <f>ROUND(I154*H154,2)</f>
        <v>0</v>
      </c>
      <c r="K154" s="208" t="s">
        <v>155</v>
      </c>
      <c r="L154" s="46"/>
      <c r="M154" s="213" t="s">
        <v>19</v>
      </c>
      <c r="N154" s="214" t="s">
        <v>45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271</v>
      </c>
      <c r="AT154" s="217" t="s">
        <v>151</v>
      </c>
      <c r="AU154" s="217" t="s">
        <v>84</v>
      </c>
      <c r="AY154" s="19" t="s">
        <v>148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82</v>
      </c>
      <c r="BK154" s="218">
        <f>ROUND(I154*H154,2)</f>
        <v>0</v>
      </c>
      <c r="BL154" s="19" t="s">
        <v>271</v>
      </c>
      <c r="BM154" s="217" t="s">
        <v>2087</v>
      </c>
    </row>
    <row r="155" s="2" customFormat="1">
      <c r="A155" s="40"/>
      <c r="B155" s="41"/>
      <c r="C155" s="42"/>
      <c r="D155" s="219" t="s">
        <v>158</v>
      </c>
      <c r="E155" s="42"/>
      <c r="F155" s="220" t="s">
        <v>2088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158</v>
      </c>
      <c r="AU155" s="19" t="s">
        <v>84</v>
      </c>
    </row>
    <row r="156" s="2" customFormat="1">
      <c r="A156" s="40"/>
      <c r="B156" s="41"/>
      <c r="C156" s="42"/>
      <c r="D156" s="224" t="s">
        <v>160</v>
      </c>
      <c r="E156" s="42"/>
      <c r="F156" s="225" t="s">
        <v>2089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160</v>
      </c>
      <c r="AU156" s="19" t="s">
        <v>84</v>
      </c>
    </row>
    <row r="157" s="2" customFormat="1" ht="16.5" customHeight="1">
      <c r="A157" s="40"/>
      <c r="B157" s="41"/>
      <c r="C157" s="206" t="s">
        <v>7</v>
      </c>
      <c r="D157" s="206" t="s">
        <v>151</v>
      </c>
      <c r="E157" s="207" t="s">
        <v>2090</v>
      </c>
      <c r="F157" s="208" t="s">
        <v>2091</v>
      </c>
      <c r="G157" s="209" t="s">
        <v>588</v>
      </c>
      <c r="H157" s="210">
        <v>2</v>
      </c>
      <c r="I157" s="211"/>
      <c r="J157" s="212">
        <f>ROUND(I157*H157,2)</f>
        <v>0</v>
      </c>
      <c r="K157" s="208" t="s">
        <v>19</v>
      </c>
      <c r="L157" s="46"/>
      <c r="M157" s="213" t="s">
        <v>19</v>
      </c>
      <c r="N157" s="214" t="s">
        <v>45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271</v>
      </c>
      <c r="AT157" s="217" t="s">
        <v>151</v>
      </c>
      <c r="AU157" s="217" t="s">
        <v>84</v>
      </c>
      <c r="AY157" s="19" t="s">
        <v>148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82</v>
      </c>
      <c r="BK157" s="218">
        <f>ROUND(I157*H157,2)</f>
        <v>0</v>
      </c>
      <c r="BL157" s="19" t="s">
        <v>271</v>
      </c>
      <c r="BM157" s="217" t="s">
        <v>8</v>
      </c>
    </row>
    <row r="158" s="2" customFormat="1">
      <c r="A158" s="40"/>
      <c r="B158" s="41"/>
      <c r="C158" s="42"/>
      <c r="D158" s="219" t="s">
        <v>158</v>
      </c>
      <c r="E158" s="42"/>
      <c r="F158" s="220" t="s">
        <v>2091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158</v>
      </c>
      <c r="AU158" s="19" t="s">
        <v>84</v>
      </c>
    </row>
    <row r="159" s="2" customFormat="1" ht="16.5" customHeight="1">
      <c r="A159" s="40"/>
      <c r="B159" s="41"/>
      <c r="C159" s="206" t="s">
        <v>302</v>
      </c>
      <c r="D159" s="206" t="s">
        <v>151</v>
      </c>
      <c r="E159" s="207" t="s">
        <v>2092</v>
      </c>
      <c r="F159" s="208" t="s">
        <v>2093</v>
      </c>
      <c r="G159" s="209" t="s">
        <v>588</v>
      </c>
      <c r="H159" s="210">
        <v>1</v>
      </c>
      <c r="I159" s="211"/>
      <c r="J159" s="212">
        <f>ROUND(I159*H159,2)</f>
        <v>0</v>
      </c>
      <c r="K159" s="208" t="s">
        <v>19</v>
      </c>
      <c r="L159" s="46"/>
      <c r="M159" s="213" t="s">
        <v>19</v>
      </c>
      <c r="N159" s="214" t="s">
        <v>45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271</v>
      </c>
      <c r="AT159" s="217" t="s">
        <v>151</v>
      </c>
      <c r="AU159" s="217" t="s">
        <v>84</v>
      </c>
      <c r="AY159" s="19" t="s">
        <v>148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82</v>
      </c>
      <c r="BK159" s="218">
        <f>ROUND(I159*H159,2)</f>
        <v>0</v>
      </c>
      <c r="BL159" s="19" t="s">
        <v>271</v>
      </c>
      <c r="BM159" s="217" t="s">
        <v>255</v>
      </c>
    </row>
    <row r="160" s="2" customFormat="1">
      <c r="A160" s="40"/>
      <c r="B160" s="41"/>
      <c r="C160" s="42"/>
      <c r="D160" s="219" t="s">
        <v>158</v>
      </c>
      <c r="E160" s="42"/>
      <c r="F160" s="220" t="s">
        <v>2093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158</v>
      </c>
      <c r="AU160" s="19" t="s">
        <v>84</v>
      </c>
    </row>
    <row r="161" s="2" customFormat="1" ht="16.5" customHeight="1">
      <c r="A161" s="40"/>
      <c r="B161" s="41"/>
      <c r="C161" s="206" t="s">
        <v>308</v>
      </c>
      <c r="D161" s="206" t="s">
        <v>151</v>
      </c>
      <c r="E161" s="207" t="s">
        <v>2094</v>
      </c>
      <c r="F161" s="208" t="s">
        <v>2095</v>
      </c>
      <c r="G161" s="209" t="s">
        <v>588</v>
      </c>
      <c r="H161" s="210">
        <v>1</v>
      </c>
      <c r="I161" s="211"/>
      <c r="J161" s="212">
        <f>ROUND(I161*H161,2)</f>
        <v>0</v>
      </c>
      <c r="K161" s="208" t="s">
        <v>19</v>
      </c>
      <c r="L161" s="46"/>
      <c r="M161" s="213" t="s">
        <v>19</v>
      </c>
      <c r="N161" s="214" t="s">
        <v>45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271</v>
      </c>
      <c r="AT161" s="217" t="s">
        <v>151</v>
      </c>
      <c r="AU161" s="217" t="s">
        <v>84</v>
      </c>
      <c r="AY161" s="19" t="s">
        <v>148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82</v>
      </c>
      <c r="BK161" s="218">
        <f>ROUND(I161*H161,2)</f>
        <v>0</v>
      </c>
      <c r="BL161" s="19" t="s">
        <v>271</v>
      </c>
      <c r="BM161" s="217" t="s">
        <v>271</v>
      </c>
    </row>
    <row r="162" s="2" customFormat="1">
      <c r="A162" s="40"/>
      <c r="B162" s="41"/>
      <c r="C162" s="42"/>
      <c r="D162" s="219" t="s">
        <v>158</v>
      </c>
      <c r="E162" s="42"/>
      <c r="F162" s="220" t="s">
        <v>2095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158</v>
      </c>
      <c r="AU162" s="19" t="s">
        <v>84</v>
      </c>
    </row>
    <row r="163" s="2" customFormat="1" ht="16.5" customHeight="1">
      <c r="A163" s="40"/>
      <c r="B163" s="41"/>
      <c r="C163" s="206" t="s">
        <v>313</v>
      </c>
      <c r="D163" s="206" t="s">
        <v>151</v>
      </c>
      <c r="E163" s="207" t="s">
        <v>2096</v>
      </c>
      <c r="F163" s="208" t="s">
        <v>2097</v>
      </c>
      <c r="G163" s="209" t="s">
        <v>588</v>
      </c>
      <c r="H163" s="210">
        <v>1</v>
      </c>
      <c r="I163" s="211"/>
      <c r="J163" s="212">
        <f>ROUND(I163*H163,2)</f>
        <v>0</v>
      </c>
      <c r="K163" s="208" t="s">
        <v>310</v>
      </c>
      <c r="L163" s="46"/>
      <c r="M163" s="213" t="s">
        <v>19</v>
      </c>
      <c r="N163" s="214" t="s">
        <v>45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271</v>
      </c>
      <c r="AT163" s="217" t="s">
        <v>151</v>
      </c>
      <c r="AU163" s="217" t="s">
        <v>84</v>
      </c>
      <c r="AY163" s="19" t="s">
        <v>148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82</v>
      </c>
      <c r="BK163" s="218">
        <f>ROUND(I163*H163,2)</f>
        <v>0</v>
      </c>
      <c r="BL163" s="19" t="s">
        <v>271</v>
      </c>
      <c r="BM163" s="217" t="s">
        <v>484</v>
      </c>
    </row>
    <row r="164" s="2" customFormat="1">
      <c r="A164" s="40"/>
      <c r="B164" s="41"/>
      <c r="C164" s="42"/>
      <c r="D164" s="219" t="s">
        <v>158</v>
      </c>
      <c r="E164" s="42"/>
      <c r="F164" s="220" t="s">
        <v>2097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158</v>
      </c>
      <c r="AU164" s="19" t="s">
        <v>84</v>
      </c>
    </row>
    <row r="165" s="2" customFormat="1" ht="16.5" customHeight="1">
      <c r="A165" s="40"/>
      <c r="B165" s="41"/>
      <c r="C165" s="206" t="s">
        <v>319</v>
      </c>
      <c r="D165" s="206" t="s">
        <v>151</v>
      </c>
      <c r="E165" s="207" t="s">
        <v>2098</v>
      </c>
      <c r="F165" s="208" t="s">
        <v>2099</v>
      </c>
      <c r="G165" s="209" t="s">
        <v>588</v>
      </c>
      <c r="H165" s="210">
        <v>1</v>
      </c>
      <c r="I165" s="211"/>
      <c r="J165" s="212">
        <f>ROUND(I165*H165,2)</f>
        <v>0</v>
      </c>
      <c r="K165" s="208" t="s">
        <v>310</v>
      </c>
      <c r="L165" s="46"/>
      <c r="M165" s="213" t="s">
        <v>19</v>
      </c>
      <c r="N165" s="214" t="s">
        <v>45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271</v>
      </c>
      <c r="AT165" s="217" t="s">
        <v>151</v>
      </c>
      <c r="AU165" s="217" t="s">
        <v>84</v>
      </c>
      <c r="AY165" s="19" t="s">
        <v>148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82</v>
      </c>
      <c r="BK165" s="218">
        <f>ROUND(I165*H165,2)</f>
        <v>0</v>
      </c>
      <c r="BL165" s="19" t="s">
        <v>271</v>
      </c>
      <c r="BM165" s="217" t="s">
        <v>496</v>
      </c>
    </row>
    <row r="166" s="2" customFormat="1">
      <c r="A166" s="40"/>
      <c r="B166" s="41"/>
      <c r="C166" s="42"/>
      <c r="D166" s="219" t="s">
        <v>158</v>
      </c>
      <c r="E166" s="42"/>
      <c r="F166" s="220" t="s">
        <v>2099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158</v>
      </c>
      <c r="AU166" s="19" t="s">
        <v>84</v>
      </c>
    </row>
    <row r="167" s="2" customFormat="1" ht="16.5" customHeight="1">
      <c r="A167" s="40"/>
      <c r="B167" s="41"/>
      <c r="C167" s="206" t="s">
        <v>323</v>
      </c>
      <c r="D167" s="206" t="s">
        <v>151</v>
      </c>
      <c r="E167" s="207" t="s">
        <v>2100</v>
      </c>
      <c r="F167" s="208" t="s">
        <v>2101</v>
      </c>
      <c r="G167" s="209" t="s">
        <v>588</v>
      </c>
      <c r="H167" s="210">
        <v>2</v>
      </c>
      <c r="I167" s="211"/>
      <c r="J167" s="212">
        <f>ROUND(I167*H167,2)</f>
        <v>0</v>
      </c>
      <c r="K167" s="208" t="s">
        <v>310</v>
      </c>
      <c r="L167" s="46"/>
      <c r="M167" s="213" t="s">
        <v>19</v>
      </c>
      <c r="N167" s="214" t="s">
        <v>45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271</v>
      </c>
      <c r="AT167" s="217" t="s">
        <v>151</v>
      </c>
      <c r="AU167" s="217" t="s">
        <v>84</v>
      </c>
      <c r="AY167" s="19" t="s">
        <v>148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82</v>
      </c>
      <c r="BK167" s="218">
        <f>ROUND(I167*H167,2)</f>
        <v>0</v>
      </c>
      <c r="BL167" s="19" t="s">
        <v>271</v>
      </c>
      <c r="BM167" s="217" t="s">
        <v>506</v>
      </c>
    </row>
    <row r="168" s="2" customFormat="1">
      <c r="A168" s="40"/>
      <c r="B168" s="41"/>
      <c r="C168" s="42"/>
      <c r="D168" s="219" t="s">
        <v>158</v>
      </c>
      <c r="E168" s="42"/>
      <c r="F168" s="220" t="s">
        <v>2101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158</v>
      </c>
      <c r="AU168" s="19" t="s">
        <v>84</v>
      </c>
    </row>
    <row r="169" s="2" customFormat="1" ht="16.5" customHeight="1">
      <c r="A169" s="40"/>
      <c r="B169" s="41"/>
      <c r="C169" s="206" t="s">
        <v>332</v>
      </c>
      <c r="D169" s="206" t="s">
        <v>151</v>
      </c>
      <c r="E169" s="207" t="s">
        <v>2102</v>
      </c>
      <c r="F169" s="208" t="s">
        <v>2103</v>
      </c>
      <c r="G169" s="209" t="s">
        <v>2104</v>
      </c>
      <c r="H169" s="210">
        <v>3</v>
      </c>
      <c r="I169" s="211"/>
      <c r="J169" s="212">
        <f>ROUND(I169*H169,2)</f>
        <v>0</v>
      </c>
      <c r="K169" s="208" t="s">
        <v>310</v>
      </c>
      <c r="L169" s="46"/>
      <c r="M169" s="213" t="s">
        <v>19</v>
      </c>
      <c r="N169" s="214" t="s">
        <v>45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271</v>
      </c>
      <c r="AT169" s="217" t="s">
        <v>151</v>
      </c>
      <c r="AU169" s="217" t="s">
        <v>84</v>
      </c>
      <c r="AY169" s="19" t="s">
        <v>148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82</v>
      </c>
      <c r="BK169" s="218">
        <f>ROUND(I169*H169,2)</f>
        <v>0</v>
      </c>
      <c r="BL169" s="19" t="s">
        <v>271</v>
      </c>
      <c r="BM169" s="217" t="s">
        <v>516</v>
      </c>
    </row>
    <row r="170" s="2" customFormat="1">
      <c r="A170" s="40"/>
      <c r="B170" s="41"/>
      <c r="C170" s="42"/>
      <c r="D170" s="219" t="s">
        <v>158</v>
      </c>
      <c r="E170" s="42"/>
      <c r="F170" s="220" t="s">
        <v>2103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158</v>
      </c>
      <c r="AU170" s="19" t="s">
        <v>84</v>
      </c>
    </row>
    <row r="171" s="2" customFormat="1" ht="16.5" customHeight="1">
      <c r="A171" s="40"/>
      <c r="B171" s="41"/>
      <c r="C171" s="206" t="s">
        <v>339</v>
      </c>
      <c r="D171" s="206" t="s">
        <v>151</v>
      </c>
      <c r="E171" s="207" t="s">
        <v>2105</v>
      </c>
      <c r="F171" s="208" t="s">
        <v>2106</v>
      </c>
      <c r="G171" s="209" t="s">
        <v>588</v>
      </c>
      <c r="H171" s="210">
        <v>3</v>
      </c>
      <c r="I171" s="211"/>
      <c r="J171" s="212">
        <f>ROUND(I171*H171,2)</f>
        <v>0</v>
      </c>
      <c r="K171" s="208" t="s">
        <v>310</v>
      </c>
      <c r="L171" s="46"/>
      <c r="M171" s="213" t="s">
        <v>19</v>
      </c>
      <c r="N171" s="214" t="s">
        <v>45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271</v>
      </c>
      <c r="AT171" s="217" t="s">
        <v>151</v>
      </c>
      <c r="AU171" s="217" t="s">
        <v>84</v>
      </c>
      <c r="AY171" s="19" t="s">
        <v>148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82</v>
      </c>
      <c r="BK171" s="218">
        <f>ROUND(I171*H171,2)</f>
        <v>0</v>
      </c>
      <c r="BL171" s="19" t="s">
        <v>271</v>
      </c>
      <c r="BM171" s="217" t="s">
        <v>526</v>
      </c>
    </row>
    <row r="172" s="2" customFormat="1">
      <c r="A172" s="40"/>
      <c r="B172" s="41"/>
      <c r="C172" s="42"/>
      <c r="D172" s="219" t="s">
        <v>158</v>
      </c>
      <c r="E172" s="42"/>
      <c r="F172" s="220" t="s">
        <v>2106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158</v>
      </c>
      <c r="AU172" s="19" t="s">
        <v>84</v>
      </c>
    </row>
    <row r="173" s="2" customFormat="1" ht="16.5" customHeight="1">
      <c r="A173" s="40"/>
      <c r="B173" s="41"/>
      <c r="C173" s="206" t="s">
        <v>346</v>
      </c>
      <c r="D173" s="206" t="s">
        <v>151</v>
      </c>
      <c r="E173" s="207" t="s">
        <v>2107</v>
      </c>
      <c r="F173" s="208" t="s">
        <v>2108</v>
      </c>
      <c r="G173" s="209" t="s">
        <v>356</v>
      </c>
      <c r="H173" s="210">
        <v>23</v>
      </c>
      <c r="I173" s="211"/>
      <c r="J173" s="212">
        <f>ROUND(I173*H173,2)</f>
        <v>0</v>
      </c>
      <c r="K173" s="208" t="s">
        <v>155</v>
      </c>
      <c r="L173" s="46"/>
      <c r="M173" s="213" t="s">
        <v>19</v>
      </c>
      <c r="N173" s="214" t="s">
        <v>45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271</v>
      </c>
      <c r="AT173" s="217" t="s">
        <v>151</v>
      </c>
      <c r="AU173" s="217" t="s">
        <v>84</v>
      </c>
      <c r="AY173" s="19" t="s">
        <v>148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82</v>
      </c>
      <c r="BK173" s="218">
        <f>ROUND(I173*H173,2)</f>
        <v>0</v>
      </c>
      <c r="BL173" s="19" t="s">
        <v>271</v>
      </c>
      <c r="BM173" s="217" t="s">
        <v>2109</v>
      </c>
    </row>
    <row r="174" s="2" customFormat="1">
      <c r="A174" s="40"/>
      <c r="B174" s="41"/>
      <c r="C174" s="42"/>
      <c r="D174" s="219" t="s">
        <v>158</v>
      </c>
      <c r="E174" s="42"/>
      <c r="F174" s="220" t="s">
        <v>2110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158</v>
      </c>
      <c r="AU174" s="19" t="s">
        <v>84</v>
      </c>
    </row>
    <row r="175" s="2" customFormat="1">
      <c r="A175" s="40"/>
      <c r="B175" s="41"/>
      <c r="C175" s="42"/>
      <c r="D175" s="224" t="s">
        <v>160</v>
      </c>
      <c r="E175" s="42"/>
      <c r="F175" s="225" t="s">
        <v>2111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160</v>
      </c>
      <c r="AU175" s="19" t="s">
        <v>84</v>
      </c>
    </row>
    <row r="176" s="2" customFormat="1" ht="16.5" customHeight="1">
      <c r="A176" s="40"/>
      <c r="B176" s="41"/>
      <c r="C176" s="206" t="s">
        <v>353</v>
      </c>
      <c r="D176" s="206" t="s">
        <v>151</v>
      </c>
      <c r="E176" s="207" t="s">
        <v>2112</v>
      </c>
      <c r="F176" s="208" t="s">
        <v>2113</v>
      </c>
      <c r="G176" s="209" t="s">
        <v>434</v>
      </c>
      <c r="H176" s="268"/>
      <c r="I176" s="211"/>
      <c r="J176" s="212">
        <f>ROUND(I176*H176,2)</f>
        <v>0</v>
      </c>
      <c r="K176" s="208" t="s">
        <v>155</v>
      </c>
      <c r="L176" s="46"/>
      <c r="M176" s="213" t="s">
        <v>19</v>
      </c>
      <c r="N176" s="214" t="s">
        <v>45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271</v>
      </c>
      <c r="AT176" s="217" t="s">
        <v>151</v>
      </c>
      <c r="AU176" s="217" t="s">
        <v>84</v>
      </c>
      <c r="AY176" s="19" t="s">
        <v>148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82</v>
      </c>
      <c r="BK176" s="218">
        <f>ROUND(I176*H176,2)</f>
        <v>0</v>
      </c>
      <c r="BL176" s="19" t="s">
        <v>271</v>
      </c>
      <c r="BM176" s="217" t="s">
        <v>2114</v>
      </c>
    </row>
    <row r="177" s="2" customFormat="1">
      <c r="A177" s="40"/>
      <c r="B177" s="41"/>
      <c r="C177" s="42"/>
      <c r="D177" s="219" t="s">
        <v>158</v>
      </c>
      <c r="E177" s="42"/>
      <c r="F177" s="220" t="s">
        <v>2115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158</v>
      </c>
      <c r="AU177" s="19" t="s">
        <v>84</v>
      </c>
    </row>
    <row r="178" s="2" customFormat="1">
      <c r="A178" s="40"/>
      <c r="B178" s="41"/>
      <c r="C178" s="42"/>
      <c r="D178" s="224" t="s">
        <v>160</v>
      </c>
      <c r="E178" s="42"/>
      <c r="F178" s="225" t="s">
        <v>2116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160</v>
      </c>
      <c r="AU178" s="19" t="s">
        <v>84</v>
      </c>
    </row>
    <row r="179" s="12" customFormat="1" ht="22.8" customHeight="1">
      <c r="A179" s="12"/>
      <c r="B179" s="190"/>
      <c r="C179" s="191"/>
      <c r="D179" s="192" t="s">
        <v>73</v>
      </c>
      <c r="E179" s="204" t="s">
        <v>453</v>
      </c>
      <c r="F179" s="204" t="s">
        <v>454</v>
      </c>
      <c r="G179" s="191"/>
      <c r="H179" s="191"/>
      <c r="I179" s="194"/>
      <c r="J179" s="205">
        <f>BK179</f>
        <v>0</v>
      </c>
      <c r="K179" s="191"/>
      <c r="L179" s="196"/>
      <c r="M179" s="197"/>
      <c r="N179" s="198"/>
      <c r="O179" s="198"/>
      <c r="P179" s="199">
        <f>SUM(P180:P236)</f>
        <v>0</v>
      </c>
      <c r="Q179" s="198"/>
      <c r="R179" s="199">
        <f>SUM(R180:R236)</f>
        <v>0.10182000000000001</v>
      </c>
      <c r="S179" s="198"/>
      <c r="T179" s="200">
        <f>SUM(T180:T236)</f>
        <v>0.0092499999999999995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1" t="s">
        <v>84</v>
      </c>
      <c r="AT179" s="202" t="s">
        <v>73</v>
      </c>
      <c r="AU179" s="202" t="s">
        <v>82</v>
      </c>
      <c r="AY179" s="201" t="s">
        <v>148</v>
      </c>
      <c r="BK179" s="203">
        <f>SUM(BK180:BK236)</f>
        <v>0</v>
      </c>
    </row>
    <row r="180" s="2" customFormat="1" ht="16.5" customHeight="1">
      <c r="A180" s="40"/>
      <c r="B180" s="41"/>
      <c r="C180" s="206" t="s">
        <v>361</v>
      </c>
      <c r="D180" s="206" t="s">
        <v>151</v>
      </c>
      <c r="E180" s="207" t="s">
        <v>2117</v>
      </c>
      <c r="F180" s="208" t="s">
        <v>2118</v>
      </c>
      <c r="G180" s="209" t="s">
        <v>189</v>
      </c>
      <c r="H180" s="210">
        <v>5</v>
      </c>
      <c r="I180" s="211"/>
      <c r="J180" s="212">
        <f>ROUND(I180*H180,2)</f>
        <v>0</v>
      </c>
      <c r="K180" s="208" t="s">
        <v>155</v>
      </c>
      <c r="L180" s="46"/>
      <c r="M180" s="213" t="s">
        <v>19</v>
      </c>
      <c r="N180" s="214" t="s">
        <v>45</v>
      </c>
      <c r="O180" s="86"/>
      <c r="P180" s="215">
        <f>O180*H180</f>
        <v>0</v>
      </c>
      <c r="Q180" s="215">
        <v>0.0010499999999999999</v>
      </c>
      <c r="R180" s="215">
        <f>Q180*H180</f>
        <v>0.0052499999999999995</v>
      </c>
      <c r="S180" s="215">
        <v>0.00080999999999999996</v>
      </c>
      <c r="T180" s="216">
        <f>S180*H180</f>
        <v>0.0040499999999999998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271</v>
      </c>
      <c r="AT180" s="217" t="s">
        <v>151</v>
      </c>
      <c r="AU180" s="217" t="s">
        <v>84</v>
      </c>
      <c r="AY180" s="19" t="s">
        <v>148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82</v>
      </c>
      <c r="BK180" s="218">
        <f>ROUND(I180*H180,2)</f>
        <v>0</v>
      </c>
      <c r="BL180" s="19" t="s">
        <v>271</v>
      </c>
      <c r="BM180" s="217" t="s">
        <v>2119</v>
      </c>
    </row>
    <row r="181" s="2" customFormat="1">
      <c r="A181" s="40"/>
      <c r="B181" s="41"/>
      <c r="C181" s="42"/>
      <c r="D181" s="219" t="s">
        <v>158</v>
      </c>
      <c r="E181" s="42"/>
      <c r="F181" s="220" t="s">
        <v>2120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158</v>
      </c>
      <c r="AU181" s="19" t="s">
        <v>84</v>
      </c>
    </row>
    <row r="182" s="2" customFormat="1">
      <c r="A182" s="40"/>
      <c r="B182" s="41"/>
      <c r="C182" s="42"/>
      <c r="D182" s="224" t="s">
        <v>160</v>
      </c>
      <c r="E182" s="42"/>
      <c r="F182" s="225" t="s">
        <v>2121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160</v>
      </c>
      <c r="AU182" s="19" t="s">
        <v>84</v>
      </c>
    </row>
    <row r="183" s="2" customFormat="1" ht="16.5" customHeight="1">
      <c r="A183" s="40"/>
      <c r="B183" s="41"/>
      <c r="C183" s="206" t="s">
        <v>371</v>
      </c>
      <c r="D183" s="206" t="s">
        <v>151</v>
      </c>
      <c r="E183" s="207" t="s">
        <v>456</v>
      </c>
      <c r="F183" s="208" t="s">
        <v>457</v>
      </c>
      <c r="G183" s="209" t="s">
        <v>189</v>
      </c>
      <c r="H183" s="210">
        <v>5</v>
      </c>
      <c r="I183" s="211"/>
      <c r="J183" s="212">
        <f>ROUND(I183*H183,2)</f>
        <v>0</v>
      </c>
      <c r="K183" s="208" t="s">
        <v>155</v>
      </c>
      <c r="L183" s="46"/>
      <c r="M183" s="213" t="s">
        <v>19</v>
      </c>
      <c r="N183" s="214" t="s">
        <v>45</v>
      </c>
      <c r="O183" s="86"/>
      <c r="P183" s="215">
        <f>O183*H183</f>
        <v>0</v>
      </c>
      <c r="Q183" s="215">
        <v>0.00010000000000000001</v>
      </c>
      <c r="R183" s="215">
        <f>Q183*H183</f>
        <v>0.00050000000000000001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271</v>
      </c>
      <c r="AT183" s="217" t="s">
        <v>151</v>
      </c>
      <c r="AU183" s="217" t="s">
        <v>84</v>
      </c>
      <c r="AY183" s="19" t="s">
        <v>148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82</v>
      </c>
      <c r="BK183" s="218">
        <f>ROUND(I183*H183,2)</f>
        <v>0</v>
      </c>
      <c r="BL183" s="19" t="s">
        <v>271</v>
      </c>
      <c r="BM183" s="217" t="s">
        <v>2122</v>
      </c>
    </row>
    <row r="184" s="2" customFormat="1">
      <c r="A184" s="40"/>
      <c r="B184" s="41"/>
      <c r="C184" s="42"/>
      <c r="D184" s="219" t="s">
        <v>158</v>
      </c>
      <c r="E184" s="42"/>
      <c r="F184" s="220" t="s">
        <v>459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158</v>
      </c>
      <c r="AU184" s="19" t="s">
        <v>84</v>
      </c>
    </row>
    <row r="185" s="2" customFormat="1">
      <c r="A185" s="40"/>
      <c r="B185" s="41"/>
      <c r="C185" s="42"/>
      <c r="D185" s="224" t="s">
        <v>160</v>
      </c>
      <c r="E185" s="42"/>
      <c r="F185" s="225" t="s">
        <v>460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160</v>
      </c>
      <c r="AU185" s="19" t="s">
        <v>84</v>
      </c>
    </row>
    <row r="186" s="2" customFormat="1" ht="16.5" customHeight="1">
      <c r="A186" s="40"/>
      <c r="B186" s="41"/>
      <c r="C186" s="206" t="s">
        <v>377</v>
      </c>
      <c r="D186" s="206" t="s">
        <v>151</v>
      </c>
      <c r="E186" s="207" t="s">
        <v>2123</v>
      </c>
      <c r="F186" s="208" t="s">
        <v>2124</v>
      </c>
      <c r="G186" s="209" t="s">
        <v>472</v>
      </c>
      <c r="H186" s="210">
        <v>9</v>
      </c>
      <c r="I186" s="211"/>
      <c r="J186" s="212">
        <f>ROUND(I186*H186,2)</f>
        <v>0</v>
      </c>
      <c r="K186" s="208" t="s">
        <v>155</v>
      </c>
      <c r="L186" s="46"/>
      <c r="M186" s="213" t="s">
        <v>19</v>
      </c>
      <c r="N186" s="214" t="s">
        <v>45</v>
      </c>
      <c r="O186" s="86"/>
      <c r="P186" s="215">
        <f>O186*H186</f>
        <v>0</v>
      </c>
      <c r="Q186" s="215">
        <v>0.0033600000000000001</v>
      </c>
      <c r="R186" s="215">
        <f>Q186*H186</f>
        <v>0.030240000000000003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271</v>
      </c>
      <c r="AT186" s="217" t="s">
        <v>151</v>
      </c>
      <c r="AU186" s="217" t="s">
        <v>84</v>
      </c>
      <c r="AY186" s="19" t="s">
        <v>148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82</v>
      </c>
      <c r="BK186" s="218">
        <f>ROUND(I186*H186,2)</f>
        <v>0</v>
      </c>
      <c r="BL186" s="19" t="s">
        <v>271</v>
      </c>
      <c r="BM186" s="217" t="s">
        <v>2125</v>
      </c>
    </row>
    <row r="187" s="2" customFormat="1">
      <c r="A187" s="40"/>
      <c r="B187" s="41"/>
      <c r="C187" s="42"/>
      <c r="D187" s="219" t="s">
        <v>158</v>
      </c>
      <c r="E187" s="42"/>
      <c r="F187" s="220" t="s">
        <v>2126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158</v>
      </c>
      <c r="AU187" s="19" t="s">
        <v>84</v>
      </c>
    </row>
    <row r="188" s="2" customFormat="1">
      <c r="A188" s="40"/>
      <c r="B188" s="41"/>
      <c r="C188" s="42"/>
      <c r="D188" s="224" t="s">
        <v>160</v>
      </c>
      <c r="E188" s="42"/>
      <c r="F188" s="225" t="s">
        <v>2127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160</v>
      </c>
      <c r="AU188" s="19" t="s">
        <v>84</v>
      </c>
    </row>
    <row r="189" s="2" customFormat="1" ht="16.5" customHeight="1">
      <c r="A189" s="40"/>
      <c r="B189" s="41"/>
      <c r="C189" s="206" t="s">
        <v>383</v>
      </c>
      <c r="D189" s="206" t="s">
        <v>151</v>
      </c>
      <c r="E189" s="207" t="s">
        <v>2128</v>
      </c>
      <c r="F189" s="208" t="s">
        <v>2129</v>
      </c>
      <c r="G189" s="209" t="s">
        <v>356</v>
      </c>
      <c r="H189" s="210">
        <v>10</v>
      </c>
      <c r="I189" s="211"/>
      <c r="J189" s="212">
        <f>ROUND(I189*H189,2)</f>
        <v>0</v>
      </c>
      <c r="K189" s="208" t="s">
        <v>155</v>
      </c>
      <c r="L189" s="46"/>
      <c r="M189" s="213" t="s">
        <v>19</v>
      </c>
      <c r="N189" s="214" t="s">
        <v>45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0.00027999999999999998</v>
      </c>
      <c r="T189" s="216">
        <f>S189*H189</f>
        <v>0.0027999999999999995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271</v>
      </c>
      <c r="AT189" s="217" t="s">
        <v>151</v>
      </c>
      <c r="AU189" s="217" t="s">
        <v>84</v>
      </c>
      <c r="AY189" s="19" t="s">
        <v>148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82</v>
      </c>
      <c r="BK189" s="218">
        <f>ROUND(I189*H189,2)</f>
        <v>0</v>
      </c>
      <c r="BL189" s="19" t="s">
        <v>271</v>
      </c>
      <c r="BM189" s="217" t="s">
        <v>2130</v>
      </c>
    </row>
    <row r="190" s="2" customFormat="1">
      <c r="A190" s="40"/>
      <c r="B190" s="41"/>
      <c r="C190" s="42"/>
      <c r="D190" s="219" t="s">
        <v>158</v>
      </c>
      <c r="E190" s="42"/>
      <c r="F190" s="220" t="s">
        <v>2131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158</v>
      </c>
      <c r="AU190" s="19" t="s">
        <v>84</v>
      </c>
    </row>
    <row r="191" s="2" customFormat="1">
      <c r="A191" s="40"/>
      <c r="B191" s="41"/>
      <c r="C191" s="42"/>
      <c r="D191" s="224" t="s">
        <v>160</v>
      </c>
      <c r="E191" s="42"/>
      <c r="F191" s="225" t="s">
        <v>2132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160</v>
      </c>
      <c r="AU191" s="19" t="s">
        <v>84</v>
      </c>
    </row>
    <row r="192" s="2" customFormat="1" ht="16.5" customHeight="1">
      <c r="A192" s="40"/>
      <c r="B192" s="41"/>
      <c r="C192" s="206" t="s">
        <v>390</v>
      </c>
      <c r="D192" s="206" t="s">
        <v>151</v>
      </c>
      <c r="E192" s="207" t="s">
        <v>2133</v>
      </c>
      <c r="F192" s="208" t="s">
        <v>2134</v>
      </c>
      <c r="G192" s="209" t="s">
        <v>356</v>
      </c>
      <c r="H192" s="210">
        <v>9</v>
      </c>
      <c r="I192" s="211"/>
      <c r="J192" s="212">
        <f>ROUND(I192*H192,2)</f>
        <v>0</v>
      </c>
      <c r="K192" s="208" t="s">
        <v>155</v>
      </c>
      <c r="L192" s="46"/>
      <c r="M192" s="213" t="s">
        <v>19</v>
      </c>
      <c r="N192" s="214" t="s">
        <v>45</v>
      </c>
      <c r="O192" s="86"/>
      <c r="P192" s="215">
        <f>O192*H192</f>
        <v>0</v>
      </c>
      <c r="Q192" s="215">
        <v>3.0000000000000001E-05</v>
      </c>
      <c r="R192" s="215">
        <f>Q192*H192</f>
        <v>0.00027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271</v>
      </c>
      <c r="AT192" s="217" t="s">
        <v>151</v>
      </c>
      <c r="AU192" s="217" t="s">
        <v>84</v>
      </c>
      <c r="AY192" s="19" t="s">
        <v>148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82</v>
      </c>
      <c r="BK192" s="218">
        <f>ROUND(I192*H192,2)</f>
        <v>0</v>
      </c>
      <c r="BL192" s="19" t="s">
        <v>271</v>
      </c>
      <c r="BM192" s="217" t="s">
        <v>2135</v>
      </c>
    </row>
    <row r="193" s="2" customFormat="1">
      <c r="A193" s="40"/>
      <c r="B193" s="41"/>
      <c r="C193" s="42"/>
      <c r="D193" s="219" t="s">
        <v>158</v>
      </c>
      <c r="E193" s="42"/>
      <c r="F193" s="220" t="s">
        <v>2136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158</v>
      </c>
      <c r="AU193" s="19" t="s">
        <v>84</v>
      </c>
    </row>
    <row r="194" s="2" customFormat="1">
      <c r="A194" s="40"/>
      <c r="B194" s="41"/>
      <c r="C194" s="42"/>
      <c r="D194" s="224" t="s">
        <v>160</v>
      </c>
      <c r="E194" s="42"/>
      <c r="F194" s="225" t="s">
        <v>2137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160</v>
      </c>
      <c r="AU194" s="19" t="s">
        <v>84</v>
      </c>
    </row>
    <row r="195" s="2" customFormat="1" ht="16.5" customHeight="1">
      <c r="A195" s="40"/>
      <c r="B195" s="41"/>
      <c r="C195" s="206" t="s">
        <v>398</v>
      </c>
      <c r="D195" s="206" t="s">
        <v>151</v>
      </c>
      <c r="E195" s="207" t="s">
        <v>2138</v>
      </c>
      <c r="F195" s="208" t="s">
        <v>2139</v>
      </c>
      <c r="G195" s="209" t="s">
        <v>356</v>
      </c>
      <c r="H195" s="210">
        <v>22</v>
      </c>
      <c r="I195" s="211"/>
      <c r="J195" s="212">
        <f>ROUND(I195*H195,2)</f>
        <v>0</v>
      </c>
      <c r="K195" s="208" t="s">
        <v>155</v>
      </c>
      <c r="L195" s="46"/>
      <c r="M195" s="213" t="s">
        <v>19</v>
      </c>
      <c r="N195" s="214" t="s">
        <v>45</v>
      </c>
      <c r="O195" s="86"/>
      <c r="P195" s="215">
        <f>O195*H195</f>
        <v>0</v>
      </c>
      <c r="Q195" s="215">
        <v>0.00064000000000000005</v>
      </c>
      <c r="R195" s="215">
        <f>Q195*H195</f>
        <v>0.014080000000000001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271</v>
      </c>
      <c r="AT195" s="217" t="s">
        <v>151</v>
      </c>
      <c r="AU195" s="217" t="s">
        <v>84</v>
      </c>
      <c r="AY195" s="19" t="s">
        <v>148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82</v>
      </c>
      <c r="BK195" s="218">
        <f>ROUND(I195*H195,2)</f>
        <v>0</v>
      </c>
      <c r="BL195" s="19" t="s">
        <v>271</v>
      </c>
      <c r="BM195" s="217" t="s">
        <v>2140</v>
      </c>
    </row>
    <row r="196" s="2" customFormat="1">
      <c r="A196" s="40"/>
      <c r="B196" s="41"/>
      <c r="C196" s="42"/>
      <c r="D196" s="219" t="s">
        <v>158</v>
      </c>
      <c r="E196" s="42"/>
      <c r="F196" s="220" t="s">
        <v>2141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158</v>
      </c>
      <c r="AU196" s="19" t="s">
        <v>84</v>
      </c>
    </row>
    <row r="197" s="2" customFormat="1">
      <c r="A197" s="40"/>
      <c r="B197" s="41"/>
      <c r="C197" s="42"/>
      <c r="D197" s="224" t="s">
        <v>160</v>
      </c>
      <c r="E197" s="42"/>
      <c r="F197" s="225" t="s">
        <v>2142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160</v>
      </c>
      <c r="AU197" s="19" t="s">
        <v>84</v>
      </c>
    </row>
    <row r="198" s="2" customFormat="1" ht="16.5" customHeight="1">
      <c r="A198" s="40"/>
      <c r="B198" s="41"/>
      <c r="C198" s="206" t="s">
        <v>408</v>
      </c>
      <c r="D198" s="206" t="s">
        <v>151</v>
      </c>
      <c r="E198" s="207" t="s">
        <v>2143</v>
      </c>
      <c r="F198" s="208" t="s">
        <v>2144</v>
      </c>
      <c r="G198" s="209" t="s">
        <v>356</v>
      </c>
      <c r="H198" s="210">
        <v>35</v>
      </c>
      <c r="I198" s="211"/>
      <c r="J198" s="212">
        <f>ROUND(I198*H198,2)</f>
        <v>0</v>
      </c>
      <c r="K198" s="208" t="s">
        <v>155</v>
      </c>
      <c r="L198" s="46"/>
      <c r="M198" s="213" t="s">
        <v>19</v>
      </c>
      <c r="N198" s="214" t="s">
        <v>45</v>
      </c>
      <c r="O198" s="86"/>
      <c r="P198" s="215">
        <f>O198*H198</f>
        <v>0</v>
      </c>
      <c r="Q198" s="215">
        <v>0.00097999999999999997</v>
      </c>
      <c r="R198" s="215">
        <f>Q198*H198</f>
        <v>0.034299999999999997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271</v>
      </c>
      <c r="AT198" s="217" t="s">
        <v>151</v>
      </c>
      <c r="AU198" s="217" t="s">
        <v>84</v>
      </c>
      <c r="AY198" s="19" t="s">
        <v>148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82</v>
      </c>
      <c r="BK198" s="218">
        <f>ROUND(I198*H198,2)</f>
        <v>0</v>
      </c>
      <c r="BL198" s="19" t="s">
        <v>271</v>
      </c>
      <c r="BM198" s="217" t="s">
        <v>2145</v>
      </c>
    </row>
    <row r="199" s="2" customFormat="1">
      <c r="A199" s="40"/>
      <c r="B199" s="41"/>
      <c r="C199" s="42"/>
      <c r="D199" s="219" t="s">
        <v>158</v>
      </c>
      <c r="E199" s="42"/>
      <c r="F199" s="220" t="s">
        <v>2146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158</v>
      </c>
      <c r="AU199" s="19" t="s">
        <v>84</v>
      </c>
    </row>
    <row r="200" s="2" customFormat="1">
      <c r="A200" s="40"/>
      <c r="B200" s="41"/>
      <c r="C200" s="42"/>
      <c r="D200" s="224" t="s">
        <v>160</v>
      </c>
      <c r="E200" s="42"/>
      <c r="F200" s="225" t="s">
        <v>2147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160</v>
      </c>
      <c r="AU200" s="19" t="s">
        <v>84</v>
      </c>
    </row>
    <row r="201" s="2" customFormat="1" ht="21.75" customHeight="1">
      <c r="A201" s="40"/>
      <c r="B201" s="41"/>
      <c r="C201" s="206" t="s">
        <v>415</v>
      </c>
      <c r="D201" s="206" t="s">
        <v>151</v>
      </c>
      <c r="E201" s="207" t="s">
        <v>2148</v>
      </c>
      <c r="F201" s="208" t="s">
        <v>2149</v>
      </c>
      <c r="G201" s="209" t="s">
        <v>356</v>
      </c>
      <c r="H201" s="210">
        <v>22</v>
      </c>
      <c r="I201" s="211"/>
      <c r="J201" s="212">
        <f>ROUND(I201*H201,2)</f>
        <v>0</v>
      </c>
      <c r="K201" s="208" t="s">
        <v>155</v>
      </c>
      <c r="L201" s="46"/>
      <c r="M201" s="213" t="s">
        <v>19</v>
      </c>
      <c r="N201" s="214" t="s">
        <v>45</v>
      </c>
      <c r="O201" s="86"/>
      <c r="P201" s="215">
        <f>O201*H201</f>
        <v>0</v>
      </c>
      <c r="Q201" s="215">
        <v>0.00020000000000000001</v>
      </c>
      <c r="R201" s="215">
        <f>Q201*H201</f>
        <v>0.0044000000000000003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271</v>
      </c>
      <c r="AT201" s="217" t="s">
        <v>151</v>
      </c>
      <c r="AU201" s="217" t="s">
        <v>84</v>
      </c>
      <c r="AY201" s="19" t="s">
        <v>148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82</v>
      </c>
      <c r="BK201" s="218">
        <f>ROUND(I201*H201,2)</f>
        <v>0</v>
      </c>
      <c r="BL201" s="19" t="s">
        <v>271</v>
      </c>
      <c r="BM201" s="217" t="s">
        <v>2150</v>
      </c>
    </row>
    <row r="202" s="2" customFormat="1">
      <c r="A202" s="40"/>
      <c r="B202" s="41"/>
      <c r="C202" s="42"/>
      <c r="D202" s="219" t="s">
        <v>158</v>
      </c>
      <c r="E202" s="42"/>
      <c r="F202" s="220" t="s">
        <v>2151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158</v>
      </c>
      <c r="AU202" s="19" t="s">
        <v>84</v>
      </c>
    </row>
    <row r="203" s="2" customFormat="1">
      <c r="A203" s="40"/>
      <c r="B203" s="41"/>
      <c r="C203" s="42"/>
      <c r="D203" s="224" t="s">
        <v>160</v>
      </c>
      <c r="E203" s="42"/>
      <c r="F203" s="225" t="s">
        <v>2152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160</v>
      </c>
      <c r="AU203" s="19" t="s">
        <v>84</v>
      </c>
    </row>
    <row r="204" s="2" customFormat="1" ht="24.15" customHeight="1">
      <c r="A204" s="40"/>
      <c r="B204" s="41"/>
      <c r="C204" s="206" t="s">
        <v>420</v>
      </c>
      <c r="D204" s="206" t="s">
        <v>151</v>
      </c>
      <c r="E204" s="207" t="s">
        <v>2153</v>
      </c>
      <c r="F204" s="208" t="s">
        <v>2154</v>
      </c>
      <c r="G204" s="209" t="s">
        <v>356</v>
      </c>
      <c r="H204" s="210">
        <v>35</v>
      </c>
      <c r="I204" s="211"/>
      <c r="J204" s="212">
        <f>ROUND(I204*H204,2)</f>
        <v>0</v>
      </c>
      <c r="K204" s="208" t="s">
        <v>155</v>
      </c>
      <c r="L204" s="46"/>
      <c r="M204" s="213" t="s">
        <v>19</v>
      </c>
      <c r="N204" s="214" t="s">
        <v>45</v>
      </c>
      <c r="O204" s="86"/>
      <c r="P204" s="215">
        <f>O204*H204</f>
        <v>0</v>
      </c>
      <c r="Q204" s="215">
        <v>0.00024000000000000001</v>
      </c>
      <c r="R204" s="215">
        <f>Q204*H204</f>
        <v>0.0083999999999999995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271</v>
      </c>
      <c r="AT204" s="217" t="s">
        <v>151</v>
      </c>
      <c r="AU204" s="217" t="s">
        <v>84</v>
      </c>
      <c r="AY204" s="19" t="s">
        <v>148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82</v>
      </c>
      <c r="BK204" s="218">
        <f>ROUND(I204*H204,2)</f>
        <v>0</v>
      </c>
      <c r="BL204" s="19" t="s">
        <v>271</v>
      </c>
      <c r="BM204" s="217" t="s">
        <v>2155</v>
      </c>
    </row>
    <row r="205" s="2" customFormat="1">
      <c r="A205" s="40"/>
      <c r="B205" s="41"/>
      <c r="C205" s="42"/>
      <c r="D205" s="219" t="s">
        <v>158</v>
      </c>
      <c r="E205" s="42"/>
      <c r="F205" s="220" t="s">
        <v>2156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158</v>
      </c>
      <c r="AU205" s="19" t="s">
        <v>84</v>
      </c>
    </row>
    <row r="206" s="2" customFormat="1">
      <c r="A206" s="40"/>
      <c r="B206" s="41"/>
      <c r="C206" s="42"/>
      <c r="D206" s="224" t="s">
        <v>160</v>
      </c>
      <c r="E206" s="42"/>
      <c r="F206" s="225" t="s">
        <v>2157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160</v>
      </c>
      <c r="AU206" s="19" t="s">
        <v>84</v>
      </c>
    </row>
    <row r="207" s="2" customFormat="1" ht="16.5" customHeight="1">
      <c r="A207" s="40"/>
      <c r="B207" s="41"/>
      <c r="C207" s="206" t="s">
        <v>426</v>
      </c>
      <c r="D207" s="206" t="s">
        <v>151</v>
      </c>
      <c r="E207" s="207" t="s">
        <v>2158</v>
      </c>
      <c r="F207" s="208" t="s">
        <v>2159</v>
      </c>
      <c r="G207" s="209" t="s">
        <v>356</v>
      </c>
      <c r="H207" s="210">
        <v>10</v>
      </c>
      <c r="I207" s="211"/>
      <c r="J207" s="212">
        <f>ROUND(I207*H207,2)</f>
        <v>0</v>
      </c>
      <c r="K207" s="208" t="s">
        <v>155</v>
      </c>
      <c r="L207" s="46"/>
      <c r="M207" s="213" t="s">
        <v>19</v>
      </c>
      <c r="N207" s="214" t="s">
        <v>45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0.00024000000000000001</v>
      </c>
      <c r="T207" s="216">
        <f>S207*H207</f>
        <v>0.0024000000000000002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271</v>
      </c>
      <c r="AT207" s="217" t="s">
        <v>151</v>
      </c>
      <c r="AU207" s="217" t="s">
        <v>84</v>
      </c>
      <c r="AY207" s="19" t="s">
        <v>148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82</v>
      </c>
      <c r="BK207" s="218">
        <f>ROUND(I207*H207,2)</f>
        <v>0</v>
      </c>
      <c r="BL207" s="19" t="s">
        <v>271</v>
      </c>
      <c r="BM207" s="217" t="s">
        <v>2160</v>
      </c>
    </row>
    <row r="208" s="2" customFormat="1">
      <c r="A208" s="40"/>
      <c r="B208" s="41"/>
      <c r="C208" s="42"/>
      <c r="D208" s="219" t="s">
        <v>158</v>
      </c>
      <c r="E208" s="42"/>
      <c r="F208" s="220" t="s">
        <v>2161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158</v>
      </c>
      <c r="AU208" s="19" t="s">
        <v>84</v>
      </c>
    </row>
    <row r="209" s="2" customFormat="1">
      <c r="A209" s="40"/>
      <c r="B209" s="41"/>
      <c r="C209" s="42"/>
      <c r="D209" s="224" t="s">
        <v>160</v>
      </c>
      <c r="E209" s="42"/>
      <c r="F209" s="225" t="s">
        <v>2162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160</v>
      </c>
      <c r="AU209" s="19" t="s">
        <v>84</v>
      </c>
    </row>
    <row r="210" s="2" customFormat="1" ht="16.5" customHeight="1">
      <c r="A210" s="40"/>
      <c r="B210" s="41"/>
      <c r="C210" s="206" t="s">
        <v>431</v>
      </c>
      <c r="D210" s="206" t="s">
        <v>151</v>
      </c>
      <c r="E210" s="207" t="s">
        <v>2163</v>
      </c>
      <c r="F210" s="208" t="s">
        <v>2164</v>
      </c>
      <c r="G210" s="209" t="s">
        <v>189</v>
      </c>
      <c r="H210" s="210">
        <v>6</v>
      </c>
      <c r="I210" s="211"/>
      <c r="J210" s="212">
        <f>ROUND(I210*H210,2)</f>
        <v>0</v>
      </c>
      <c r="K210" s="208" t="s">
        <v>155</v>
      </c>
      <c r="L210" s="46"/>
      <c r="M210" s="213" t="s">
        <v>19</v>
      </c>
      <c r="N210" s="214" t="s">
        <v>45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271</v>
      </c>
      <c r="AT210" s="217" t="s">
        <v>151</v>
      </c>
      <c r="AU210" s="217" t="s">
        <v>84</v>
      </c>
      <c r="AY210" s="19" t="s">
        <v>148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82</v>
      </c>
      <c r="BK210" s="218">
        <f>ROUND(I210*H210,2)</f>
        <v>0</v>
      </c>
      <c r="BL210" s="19" t="s">
        <v>271</v>
      </c>
      <c r="BM210" s="217" t="s">
        <v>2165</v>
      </c>
    </row>
    <row r="211" s="2" customFormat="1">
      <c r="A211" s="40"/>
      <c r="B211" s="41"/>
      <c r="C211" s="42"/>
      <c r="D211" s="219" t="s">
        <v>158</v>
      </c>
      <c r="E211" s="42"/>
      <c r="F211" s="220" t="s">
        <v>2166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158</v>
      </c>
      <c r="AU211" s="19" t="s">
        <v>84</v>
      </c>
    </row>
    <row r="212" s="2" customFormat="1">
      <c r="A212" s="40"/>
      <c r="B212" s="41"/>
      <c r="C212" s="42"/>
      <c r="D212" s="224" t="s">
        <v>160</v>
      </c>
      <c r="E212" s="42"/>
      <c r="F212" s="225" t="s">
        <v>2167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160</v>
      </c>
      <c r="AU212" s="19" t="s">
        <v>84</v>
      </c>
    </row>
    <row r="213" s="2" customFormat="1" ht="16.5" customHeight="1">
      <c r="A213" s="40"/>
      <c r="B213" s="41"/>
      <c r="C213" s="206" t="s">
        <v>440</v>
      </c>
      <c r="D213" s="206" t="s">
        <v>151</v>
      </c>
      <c r="E213" s="207" t="s">
        <v>2168</v>
      </c>
      <c r="F213" s="208" t="s">
        <v>2169</v>
      </c>
      <c r="G213" s="209" t="s">
        <v>588</v>
      </c>
      <c r="H213" s="210">
        <v>10</v>
      </c>
      <c r="I213" s="211"/>
      <c r="J213" s="212">
        <f>ROUND(I213*H213,2)</f>
        <v>0</v>
      </c>
      <c r="K213" s="208" t="s">
        <v>19</v>
      </c>
      <c r="L213" s="46"/>
      <c r="M213" s="213" t="s">
        <v>19</v>
      </c>
      <c r="N213" s="214" t="s">
        <v>45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271</v>
      </c>
      <c r="AT213" s="217" t="s">
        <v>151</v>
      </c>
      <c r="AU213" s="217" t="s">
        <v>84</v>
      </c>
      <c r="AY213" s="19" t="s">
        <v>148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82</v>
      </c>
      <c r="BK213" s="218">
        <f>ROUND(I213*H213,2)</f>
        <v>0</v>
      </c>
      <c r="BL213" s="19" t="s">
        <v>271</v>
      </c>
      <c r="BM213" s="217" t="s">
        <v>654</v>
      </c>
    </row>
    <row r="214" s="2" customFormat="1">
      <c r="A214" s="40"/>
      <c r="B214" s="41"/>
      <c r="C214" s="42"/>
      <c r="D214" s="219" t="s">
        <v>158</v>
      </c>
      <c r="E214" s="42"/>
      <c r="F214" s="220" t="s">
        <v>2169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158</v>
      </c>
      <c r="AU214" s="19" t="s">
        <v>84</v>
      </c>
    </row>
    <row r="215" s="2" customFormat="1" ht="16.5" customHeight="1">
      <c r="A215" s="40"/>
      <c r="B215" s="41"/>
      <c r="C215" s="206" t="s">
        <v>447</v>
      </c>
      <c r="D215" s="206" t="s">
        <v>151</v>
      </c>
      <c r="E215" s="207" t="s">
        <v>2170</v>
      </c>
      <c r="F215" s="208" t="s">
        <v>2171</v>
      </c>
      <c r="G215" s="209" t="s">
        <v>588</v>
      </c>
      <c r="H215" s="210">
        <v>5</v>
      </c>
      <c r="I215" s="211"/>
      <c r="J215" s="212">
        <f>ROUND(I215*H215,2)</f>
        <v>0</v>
      </c>
      <c r="K215" s="208" t="s">
        <v>19</v>
      </c>
      <c r="L215" s="46"/>
      <c r="M215" s="213" t="s">
        <v>19</v>
      </c>
      <c r="N215" s="214" t="s">
        <v>45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271</v>
      </c>
      <c r="AT215" s="217" t="s">
        <v>151</v>
      </c>
      <c r="AU215" s="217" t="s">
        <v>84</v>
      </c>
      <c r="AY215" s="19" t="s">
        <v>148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82</v>
      </c>
      <c r="BK215" s="218">
        <f>ROUND(I215*H215,2)</f>
        <v>0</v>
      </c>
      <c r="BL215" s="19" t="s">
        <v>271</v>
      </c>
      <c r="BM215" s="217" t="s">
        <v>691</v>
      </c>
    </row>
    <row r="216" s="2" customFormat="1">
      <c r="A216" s="40"/>
      <c r="B216" s="41"/>
      <c r="C216" s="42"/>
      <c r="D216" s="219" t="s">
        <v>158</v>
      </c>
      <c r="E216" s="42"/>
      <c r="F216" s="220" t="s">
        <v>2171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158</v>
      </c>
      <c r="AU216" s="19" t="s">
        <v>84</v>
      </c>
    </row>
    <row r="217" s="2" customFormat="1" ht="16.5" customHeight="1">
      <c r="A217" s="40"/>
      <c r="B217" s="41"/>
      <c r="C217" s="206" t="s">
        <v>455</v>
      </c>
      <c r="D217" s="206" t="s">
        <v>151</v>
      </c>
      <c r="E217" s="207" t="s">
        <v>2172</v>
      </c>
      <c r="F217" s="208" t="s">
        <v>2173</v>
      </c>
      <c r="G217" s="209" t="s">
        <v>189</v>
      </c>
      <c r="H217" s="210">
        <v>10</v>
      </c>
      <c r="I217" s="211"/>
      <c r="J217" s="212">
        <f>ROUND(I217*H217,2)</f>
        <v>0</v>
      </c>
      <c r="K217" s="208" t="s">
        <v>155</v>
      </c>
      <c r="L217" s="46"/>
      <c r="M217" s="213" t="s">
        <v>19</v>
      </c>
      <c r="N217" s="214" t="s">
        <v>45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271</v>
      </c>
      <c r="AT217" s="217" t="s">
        <v>151</v>
      </c>
      <c r="AU217" s="217" t="s">
        <v>84</v>
      </c>
      <c r="AY217" s="19" t="s">
        <v>148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82</v>
      </c>
      <c r="BK217" s="218">
        <f>ROUND(I217*H217,2)</f>
        <v>0</v>
      </c>
      <c r="BL217" s="19" t="s">
        <v>271</v>
      </c>
      <c r="BM217" s="217" t="s">
        <v>2174</v>
      </c>
    </row>
    <row r="218" s="2" customFormat="1">
      <c r="A218" s="40"/>
      <c r="B218" s="41"/>
      <c r="C218" s="42"/>
      <c r="D218" s="219" t="s">
        <v>158</v>
      </c>
      <c r="E218" s="42"/>
      <c r="F218" s="220" t="s">
        <v>2175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158</v>
      </c>
      <c r="AU218" s="19" t="s">
        <v>84</v>
      </c>
    </row>
    <row r="219" s="2" customFormat="1">
      <c r="A219" s="40"/>
      <c r="B219" s="41"/>
      <c r="C219" s="42"/>
      <c r="D219" s="224" t="s">
        <v>160</v>
      </c>
      <c r="E219" s="42"/>
      <c r="F219" s="225" t="s">
        <v>2176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160</v>
      </c>
      <c r="AU219" s="19" t="s">
        <v>84</v>
      </c>
    </row>
    <row r="220" s="2" customFormat="1" ht="16.5" customHeight="1">
      <c r="A220" s="40"/>
      <c r="B220" s="41"/>
      <c r="C220" s="206" t="s">
        <v>461</v>
      </c>
      <c r="D220" s="206" t="s">
        <v>151</v>
      </c>
      <c r="E220" s="207" t="s">
        <v>2177</v>
      </c>
      <c r="F220" s="208" t="s">
        <v>2178</v>
      </c>
      <c r="G220" s="209" t="s">
        <v>189</v>
      </c>
      <c r="H220" s="210">
        <v>3</v>
      </c>
      <c r="I220" s="211"/>
      <c r="J220" s="212">
        <f>ROUND(I220*H220,2)</f>
        <v>0</v>
      </c>
      <c r="K220" s="208" t="s">
        <v>155</v>
      </c>
      <c r="L220" s="46"/>
      <c r="M220" s="213" t="s">
        <v>19</v>
      </c>
      <c r="N220" s="214" t="s">
        <v>45</v>
      </c>
      <c r="O220" s="86"/>
      <c r="P220" s="215">
        <f>O220*H220</f>
        <v>0</v>
      </c>
      <c r="Q220" s="215">
        <v>0.00021000000000000001</v>
      </c>
      <c r="R220" s="215">
        <f>Q220*H220</f>
        <v>0.00063000000000000003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271</v>
      </c>
      <c r="AT220" s="217" t="s">
        <v>151</v>
      </c>
      <c r="AU220" s="217" t="s">
        <v>84</v>
      </c>
      <c r="AY220" s="19" t="s">
        <v>148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82</v>
      </c>
      <c r="BK220" s="218">
        <f>ROUND(I220*H220,2)</f>
        <v>0</v>
      </c>
      <c r="BL220" s="19" t="s">
        <v>271</v>
      </c>
      <c r="BM220" s="217" t="s">
        <v>2179</v>
      </c>
    </row>
    <row r="221" s="2" customFormat="1">
      <c r="A221" s="40"/>
      <c r="B221" s="41"/>
      <c r="C221" s="42"/>
      <c r="D221" s="219" t="s">
        <v>158</v>
      </c>
      <c r="E221" s="42"/>
      <c r="F221" s="220" t="s">
        <v>2180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158</v>
      </c>
      <c r="AU221" s="19" t="s">
        <v>84</v>
      </c>
    </row>
    <row r="222" s="2" customFormat="1">
      <c r="A222" s="40"/>
      <c r="B222" s="41"/>
      <c r="C222" s="42"/>
      <c r="D222" s="224" t="s">
        <v>160</v>
      </c>
      <c r="E222" s="42"/>
      <c r="F222" s="225" t="s">
        <v>2181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160</v>
      </c>
      <c r="AU222" s="19" t="s">
        <v>84</v>
      </c>
    </row>
    <row r="223" s="2" customFormat="1" ht="16.5" customHeight="1">
      <c r="A223" s="40"/>
      <c r="B223" s="41"/>
      <c r="C223" s="206" t="s">
        <v>469</v>
      </c>
      <c r="D223" s="206" t="s">
        <v>151</v>
      </c>
      <c r="E223" s="207" t="s">
        <v>2182</v>
      </c>
      <c r="F223" s="208" t="s">
        <v>2183</v>
      </c>
      <c r="G223" s="209" t="s">
        <v>189</v>
      </c>
      <c r="H223" s="210">
        <v>6</v>
      </c>
      <c r="I223" s="211"/>
      <c r="J223" s="212">
        <f>ROUND(I223*H223,2)</f>
        <v>0</v>
      </c>
      <c r="K223" s="208" t="s">
        <v>155</v>
      </c>
      <c r="L223" s="46"/>
      <c r="M223" s="213" t="s">
        <v>19</v>
      </c>
      <c r="N223" s="214" t="s">
        <v>45</v>
      </c>
      <c r="O223" s="86"/>
      <c r="P223" s="215">
        <f>O223*H223</f>
        <v>0</v>
      </c>
      <c r="Q223" s="215">
        <v>0.00034000000000000002</v>
      </c>
      <c r="R223" s="215">
        <f>Q223*H223</f>
        <v>0.0020400000000000001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271</v>
      </c>
      <c r="AT223" s="217" t="s">
        <v>151</v>
      </c>
      <c r="AU223" s="217" t="s">
        <v>84</v>
      </c>
      <c r="AY223" s="19" t="s">
        <v>148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82</v>
      </c>
      <c r="BK223" s="218">
        <f>ROUND(I223*H223,2)</f>
        <v>0</v>
      </c>
      <c r="BL223" s="19" t="s">
        <v>271</v>
      </c>
      <c r="BM223" s="217" t="s">
        <v>2184</v>
      </c>
    </row>
    <row r="224" s="2" customFormat="1">
      <c r="A224" s="40"/>
      <c r="B224" s="41"/>
      <c r="C224" s="42"/>
      <c r="D224" s="219" t="s">
        <v>158</v>
      </c>
      <c r="E224" s="42"/>
      <c r="F224" s="220" t="s">
        <v>2185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158</v>
      </c>
      <c r="AU224" s="19" t="s">
        <v>84</v>
      </c>
    </row>
    <row r="225" s="2" customFormat="1">
      <c r="A225" s="40"/>
      <c r="B225" s="41"/>
      <c r="C225" s="42"/>
      <c r="D225" s="224" t="s">
        <v>160</v>
      </c>
      <c r="E225" s="42"/>
      <c r="F225" s="225" t="s">
        <v>2186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160</v>
      </c>
      <c r="AU225" s="19" t="s">
        <v>84</v>
      </c>
    </row>
    <row r="226" s="2" customFormat="1" ht="16.5" customHeight="1">
      <c r="A226" s="40"/>
      <c r="B226" s="41"/>
      <c r="C226" s="206" t="s">
        <v>477</v>
      </c>
      <c r="D226" s="206" t="s">
        <v>151</v>
      </c>
      <c r="E226" s="207" t="s">
        <v>2187</v>
      </c>
      <c r="F226" s="208" t="s">
        <v>2188</v>
      </c>
      <c r="G226" s="209" t="s">
        <v>588</v>
      </c>
      <c r="H226" s="210">
        <v>6</v>
      </c>
      <c r="I226" s="211"/>
      <c r="J226" s="212">
        <f>ROUND(I226*H226,2)</f>
        <v>0</v>
      </c>
      <c r="K226" s="208" t="s">
        <v>19</v>
      </c>
      <c r="L226" s="46"/>
      <c r="M226" s="213" t="s">
        <v>19</v>
      </c>
      <c r="N226" s="214" t="s">
        <v>45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271</v>
      </c>
      <c r="AT226" s="217" t="s">
        <v>151</v>
      </c>
      <c r="AU226" s="217" t="s">
        <v>84</v>
      </c>
      <c r="AY226" s="19" t="s">
        <v>148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82</v>
      </c>
      <c r="BK226" s="218">
        <f>ROUND(I226*H226,2)</f>
        <v>0</v>
      </c>
      <c r="BL226" s="19" t="s">
        <v>271</v>
      </c>
      <c r="BM226" s="217" t="s">
        <v>572</v>
      </c>
    </row>
    <row r="227" s="2" customFormat="1">
      <c r="A227" s="40"/>
      <c r="B227" s="41"/>
      <c r="C227" s="42"/>
      <c r="D227" s="219" t="s">
        <v>158</v>
      </c>
      <c r="E227" s="42"/>
      <c r="F227" s="220" t="s">
        <v>2188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158</v>
      </c>
      <c r="AU227" s="19" t="s">
        <v>84</v>
      </c>
    </row>
    <row r="228" s="2" customFormat="1" ht="16.5" customHeight="1">
      <c r="A228" s="40"/>
      <c r="B228" s="41"/>
      <c r="C228" s="206" t="s">
        <v>484</v>
      </c>
      <c r="D228" s="206" t="s">
        <v>151</v>
      </c>
      <c r="E228" s="207" t="s">
        <v>2189</v>
      </c>
      <c r="F228" s="208" t="s">
        <v>2190</v>
      </c>
      <c r="G228" s="209" t="s">
        <v>356</v>
      </c>
      <c r="H228" s="210">
        <v>57</v>
      </c>
      <c r="I228" s="211"/>
      <c r="J228" s="212">
        <f>ROUND(I228*H228,2)</f>
        <v>0</v>
      </c>
      <c r="K228" s="208" t="s">
        <v>155</v>
      </c>
      <c r="L228" s="46"/>
      <c r="M228" s="213" t="s">
        <v>19</v>
      </c>
      <c r="N228" s="214" t="s">
        <v>45</v>
      </c>
      <c r="O228" s="86"/>
      <c r="P228" s="215">
        <f>O228*H228</f>
        <v>0</v>
      </c>
      <c r="Q228" s="215">
        <v>1.0000000000000001E-05</v>
      </c>
      <c r="R228" s="215">
        <f>Q228*H228</f>
        <v>0.00057000000000000009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271</v>
      </c>
      <c r="AT228" s="217" t="s">
        <v>151</v>
      </c>
      <c r="AU228" s="217" t="s">
        <v>84</v>
      </c>
      <c r="AY228" s="19" t="s">
        <v>148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82</v>
      </c>
      <c r="BK228" s="218">
        <f>ROUND(I228*H228,2)</f>
        <v>0</v>
      </c>
      <c r="BL228" s="19" t="s">
        <v>271</v>
      </c>
      <c r="BM228" s="217" t="s">
        <v>2191</v>
      </c>
    </row>
    <row r="229" s="2" customFormat="1">
      <c r="A229" s="40"/>
      <c r="B229" s="41"/>
      <c r="C229" s="42"/>
      <c r="D229" s="219" t="s">
        <v>158</v>
      </c>
      <c r="E229" s="42"/>
      <c r="F229" s="220" t="s">
        <v>2192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158</v>
      </c>
      <c r="AU229" s="19" t="s">
        <v>84</v>
      </c>
    </row>
    <row r="230" s="2" customFormat="1">
      <c r="A230" s="40"/>
      <c r="B230" s="41"/>
      <c r="C230" s="42"/>
      <c r="D230" s="224" t="s">
        <v>160</v>
      </c>
      <c r="E230" s="42"/>
      <c r="F230" s="225" t="s">
        <v>2193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160</v>
      </c>
      <c r="AU230" s="19" t="s">
        <v>84</v>
      </c>
    </row>
    <row r="231" s="2" customFormat="1" ht="16.5" customHeight="1">
      <c r="A231" s="40"/>
      <c r="B231" s="41"/>
      <c r="C231" s="206" t="s">
        <v>490</v>
      </c>
      <c r="D231" s="206" t="s">
        <v>151</v>
      </c>
      <c r="E231" s="207" t="s">
        <v>2194</v>
      </c>
      <c r="F231" s="208" t="s">
        <v>2195</v>
      </c>
      <c r="G231" s="209" t="s">
        <v>356</v>
      </c>
      <c r="H231" s="210">
        <v>57</v>
      </c>
      <c r="I231" s="211"/>
      <c r="J231" s="212">
        <f>ROUND(I231*H231,2)</f>
        <v>0</v>
      </c>
      <c r="K231" s="208" t="s">
        <v>155</v>
      </c>
      <c r="L231" s="46"/>
      <c r="M231" s="213" t="s">
        <v>19</v>
      </c>
      <c r="N231" s="214" t="s">
        <v>45</v>
      </c>
      <c r="O231" s="86"/>
      <c r="P231" s="215">
        <f>O231*H231</f>
        <v>0</v>
      </c>
      <c r="Q231" s="215">
        <v>2.0000000000000002E-05</v>
      </c>
      <c r="R231" s="215">
        <f>Q231*H231</f>
        <v>0.0011400000000000002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271</v>
      </c>
      <c r="AT231" s="217" t="s">
        <v>151</v>
      </c>
      <c r="AU231" s="217" t="s">
        <v>84</v>
      </c>
      <c r="AY231" s="19" t="s">
        <v>148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82</v>
      </c>
      <c r="BK231" s="218">
        <f>ROUND(I231*H231,2)</f>
        <v>0</v>
      </c>
      <c r="BL231" s="19" t="s">
        <v>271</v>
      </c>
      <c r="BM231" s="217" t="s">
        <v>2196</v>
      </c>
    </row>
    <row r="232" s="2" customFormat="1">
      <c r="A232" s="40"/>
      <c r="B232" s="41"/>
      <c r="C232" s="42"/>
      <c r="D232" s="219" t="s">
        <v>158</v>
      </c>
      <c r="E232" s="42"/>
      <c r="F232" s="220" t="s">
        <v>2197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158</v>
      </c>
      <c r="AU232" s="19" t="s">
        <v>84</v>
      </c>
    </row>
    <row r="233" s="2" customFormat="1">
      <c r="A233" s="40"/>
      <c r="B233" s="41"/>
      <c r="C233" s="42"/>
      <c r="D233" s="224" t="s">
        <v>160</v>
      </c>
      <c r="E233" s="42"/>
      <c r="F233" s="225" t="s">
        <v>2198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160</v>
      </c>
      <c r="AU233" s="19" t="s">
        <v>84</v>
      </c>
    </row>
    <row r="234" s="2" customFormat="1" ht="16.5" customHeight="1">
      <c r="A234" s="40"/>
      <c r="B234" s="41"/>
      <c r="C234" s="206" t="s">
        <v>496</v>
      </c>
      <c r="D234" s="206" t="s">
        <v>151</v>
      </c>
      <c r="E234" s="207" t="s">
        <v>2199</v>
      </c>
      <c r="F234" s="208" t="s">
        <v>2200</v>
      </c>
      <c r="G234" s="209" t="s">
        <v>434</v>
      </c>
      <c r="H234" s="268"/>
      <c r="I234" s="211"/>
      <c r="J234" s="212">
        <f>ROUND(I234*H234,2)</f>
        <v>0</v>
      </c>
      <c r="K234" s="208" t="s">
        <v>155</v>
      </c>
      <c r="L234" s="46"/>
      <c r="M234" s="213" t="s">
        <v>19</v>
      </c>
      <c r="N234" s="214" t="s">
        <v>45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271</v>
      </c>
      <c r="AT234" s="217" t="s">
        <v>151</v>
      </c>
      <c r="AU234" s="217" t="s">
        <v>84</v>
      </c>
      <c r="AY234" s="19" t="s">
        <v>148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82</v>
      </c>
      <c r="BK234" s="218">
        <f>ROUND(I234*H234,2)</f>
        <v>0</v>
      </c>
      <c r="BL234" s="19" t="s">
        <v>271</v>
      </c>
      <c r="BM234" s="217" t="s">
        <v>2201</v>
      </c>
    </row>
    <row r="235" s="2" customFormat="1">
      <c r="A235" s="40"/>
      <c r="B235" s="41"/>
      <c r="C235" s="42"/>
      <c r="D235" s="219" t="s">
        <v>158</v>
      </c>
      <c r="E235" s="42"/>
      <c r="F235" s="220" t="s">
        <v>2202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158</v>
      </c>
      <c r="AU235" s="19" t="s">
        <v>84</v>
      </c>
    </row>
    <row r="236" s="2" customFormat="1">
      <c r="A236" s="40"/>
      <c r="B236" s="41"/>
      <c r="C236" s="42"/>
      <c r="D236" s="224" t="s">
        <v>160</v>
      </c>
      <c r="E236" s="42"/>
      <c r="F236" s="225" t="s">
        <v>2203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160</v>
      </c>
      <c r="AU236" s="19" t="s">
        <v>84</v>
      </c>
    </row>
    <row r="237" s="12" customFormat="1" ht="22.8" customHeight="1">
      <c r="A237" s="12"/>
      <c r="B237" s="190"/>
      <c r="C237" s="191"/>
      <c r="D237" s="192" t="s">
        <v>73</v>
      </c>
      <c r="E237" s="204" t="s">
        <v>467</v>
      </c>
      <c r="F237" s="204" t="s">
        <v>468</v>
      </c>
      <c r="G237" s="191"/>
      <c r="H237" s="191"/>
      <c r="I237" s="194"/>
      <c r="J237" s="205">
        <f>BK237</f>
        <v>0</v>
      </c>
      <c r="K237" s="191"/>
      <c r="L237" s="196"/>
      <c r="M237" s="197"/>
      <c r="N237" s="198"/>
      <c r="O237" s="198"/>
      <c r="P237" s="199">
        <f>SUM(P238:P288)</f>
        <v>0</v>
      </c>
      <c r="Q237" s="198"/>
      <c r="R237" s="199">
        <f>SUM(R238:R288)</f>
        <v>0.10625999999999998</v>
      </c>
      <c r="S237" s="198"/>
      <c r="T237" s="200">
        <f>SUM(T238:T288)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1" t="s">
        <v>84</v>
      </c>
      <c r="AT237" s="202" t="s">
        <v>73</v>
      </c>
      <c r="AU237" s="202" t="s">
        <v>82</v>
      </c>
      <c r="AY237" s="201" t="s">
        <v>148</v>
      </c>
      <c r="BK237" s="203">
        <f>SUM(BK238:BK288)</f>
        <v>0</v>
      </c>
    </row>
    <row r="238" s="2" customFormat="1" ht="16.5" customHeight="1">
      <c r="A238" s="40"/>
      <c r="B238" s="41"/>
      <c r="C238" s="206" t="s">
        <v>502</v>
      </c>
      <c r="D238" s="206" t="s">
        <v>151</v>
      </c>
      <c r="E238" s="207" t="s">
        <v>2204</v>
      </c>
      <c r="F238" s="208" t="s">
        <v>2205</v>
      </c>
      <c r="G238" s="209" t="s">
        <v>472</v>
      </c>
      <c r="H238" s="210">
        <v>1</v>
      </c>
      <c r="I238" s="211"/>
      <c r="J238" s="212">
        <f>ROUND(I238*H238,2)</f>
        <v>0</v>
      </c>
      <c r="K238" s="208" t="s">
        <v>155</v>
      </c>
      <c r="L238" s="46"/>
      <c r="M238" s="213" t="s">
        <v>19</v>
      </c>
      <c r="N238" s="214" t="s">
        <v>45</v>
      </c>
      <c r="O238" s="86"/>
      <c r="P238" s="215">
        <f>O238*H238</f>
        <v>0</v>
      </c>
      <c r="Q238" s="215">
        <v>0.017469999999999999</v>
      </c>
      <c r="R238" s="215">
        <f>Q238*H238</f>
        <v>0.017469999999999999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271</v>
      </c>
      <c r="AT238" s="217" t="s">
        <v>151</v>
      </c>
      <c r="AU238" s="217" t="s">
        <v>84</v>
      </c>
      <c r="AY238" s="19" t="s">
        <v>148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82</v>
      </c>
      <c r="BK238" s="218">
        <f>ROUND(I238*H238,2)</f>
        <v>0</v>
      </c>
      <c r="BL238" s="19" t="s">
        <v>271</v>
      </c>
      <c r="BM238" s="217" t="s">
        <v>2206</v>
      </c>
    </row>
    <row r="239" s="2" customFormat="1">
      <c r="A239" s="40"/>
      <c r="B239" s="41"/>
      <c r="C239" s="42"/>
      <c r="D239" s="219" t="s">
        <v>158</v>
      </c>
      <c r="E239" s="42"/>
      <c r="F239" s="220" t="s">
        <v>2207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158</v>
      </c>
      <c r="AU239" s="19" t="s">
        <v>84</v>
      </c>
    </row>
    <row r="240" s="2" customFormat="1">
      <c r="A240" s="40"/>
      <c r="B240" s="41"/>
      <c r="C240" s="42"/>
      <c r="D240" s="224" t="s">
        <v>160</v>
      </c>
      <c r="E240" s="42"/>
      <c r="F240" s="225" t="s">
        <v>2208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160</v>
      </c>
      <c r="AU240" s="19" t="s">
        <v>84</v>
      </c>
    </row>
    <row r="241" s="2" customFormat="1" ht="16.5" customHeight="1">
      <c r="A241" s="40"/>
      <c r="B241" s="41"/>
      <c r="C241" s="206" t="s">
        <v>506</v>
      </c>
      <c r="D241" s="206" t="s">
        <v>151</v>
      </c>
      <c r="E241" s="207" t="s">
        <v>2209</v>
      </c>
      <c r="F241" s="208" t="s">
        <v>2210</v>
      </c>
      <c r="G241" s="209" t="s">
        <v>472</v>
      </c>
      <c r="H241" s="210">
        <v>1</v>
      </c>
      <c r="I241" s="211"/>
      <c r="J241" s="212">
        <f>ROUND(I241*H241,2)</f>
        <v>0</v>
      </c>
      <c r="K241" s="208" t="s">
        <v>155</v>
      </c>
      <c r="L241" s="46"/>
      <c r="M241" s="213" t="s">
        <v>19</v>
      </c>
      <c r="N241" s="214" t="s">
        <v>45</v>
      </c>
      <c r="O241" s="86"/>
      <c r="P241" s="215">
        <f>O241*H241</f>
        <v>0</v>
      </c>
      <c r="Q241" s="215">
        <v>0.025489999999999999</v>
      </c>
      <c r="R241" s="215">
        <f>Q241*H241</f>
        <v>0.025489999999999999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271</v>
      </c>
      <c r="AT241" s="217" t="s">
        <v>151</v>
      </c>
      <c r="AU241" s="217" t="s">
        <v>84</v>
      </c>
      <c r="AY241" s="19" t="s">
        <v>148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82</v>
      </c>
      <c r="BK241" s="218">
        <f>ROUND(I241*H241,2)</f>
        <v>0</v>
      </c>
      <c r="BL241" s="19" t="s">
        <v>271</v>
      </c>
      <c r="BM241" s="217" t="s">
        <v>2211</v>
      </c>
    </row>
    <row r="242" s="2" customFormat="1">
      <c r="A242" s="40"/>
      <c r="B242" s="41"/>
      <c r="C242" s="42"/>
      <c r="D242" s="219" t="s">
        <v>158</v>
      </c>
      <c r="E242" s="42"/>
      <c r="F242" s="220" t="s">
        <v>2212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158</v>
      </c>
      <c r="AU242" s="19" t="s">
        <v>84</v>
      </c>
    </row>
    <row r="243" s="2" customFormat="1">
      <c r="A243" s="40"/>
      <c r="B243" s="41"/>
      <c r="C243" s="42"/>
      <c r="D243" s="224" t="s">
        <v>160</v>
      </c>
      <c r="E243" s="42"/>
      <c r="F243" s="225" t="s">
        <v>2213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160</v>
      </c>
      <c r="AU243" s="19" t="s">
        <v>84</v>
      </c>
    </row>
    <row r="244" s="2" customFormat="1" ht="16.5" customHeight="1">
      <c r="A244" s="40"/>
      <c r="B244" s="41"/>
      <c r="C244" s="206" t="s">
        <v>512</v>
      </c>
      <c r="D244" s="206" t="s">
        <v>151</v>
      </c>
      <c r="E244" s="207" t="s">
        <v>2214</v>
      </c>
      <c r="F244" s="208" t="s">
        <v>2215</v>
      </c>
      <c r="G244" s="209" t="s">
        <v>588</v>
      </c>
      <c r="H244" s="210">
        <v>2</v>
      </c>
      <c r="I244" s="211"/>
      <c r="J244" s="212">
        <f>ROUND(I244*H244,2)</f>
        <v>0</v>
      </c>
      <c r="K244" s="208" t="s">
        <v>19</v>
      </c>
      <c r="L244" s="46"/>
      <c r="M244" s="213" t="s">
        <v>19</v>
      </c>
      <c r="N244" s="214" t="s">
        <v>45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271</v>
      </c>
      <c r="AT244" s="217" t="s">
        <v>151</v>
      </c>
      <c r="AU244" s="217" t="s">
        <v>84</v>
      </c>
      <c r="AY244" s="19" t="s">
        <v>148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82</v>
      </c>
      <c r="BK244" s="218">
        <f>ROUND(I244*H244,2)</f>
        <v>0</v>
      </c>
      <c r="BL244" s="19" t="s">
        <v>271</v>
      </c>
      <c r="BM244" s="217" t="s">
        <v>942</v>
      </c>
    </row>
    <row r="245" s="2" customFormat="1">
      <c r="A245" s="40"/>
      <c r="B245" s="41"/>
      <c r="C245" s="42"/>
      <c r="D245" s="219" t="s">
        <v>158</v>
      </c>
      <c r="E245" s="42"/>
      <c r="F245" s="220" t="s">
        <v>2215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158</v>
      </c>
      <c r="AU245" s="19" t="s">
        <v>84</v>
      </c>
    </row>
    <row r="246" s="2" customFormat="1" ht="16.5" customHeight="1">
      <c r="A246" s="40"/>
      <c r="B246" s="41"/>
      <c r="C246" s="206" t="s">
        <v>516</v>
      </c>
      <c r="D246" s="206" t="s">
        <v>151</v>
      </c>
      <c r="E246" s="207" t="s">
        <v>2216</v>
      </c>
      <c r="F246" s="208" t="s">
        <v>2217</v>
      </c>
      <c r="G246" s="209" t="s">
        <v>2218</v>
      </c>
      <c r="H246" s="210">
        <v>2</v>
      </c>
      <c r="I246" s="211"/>
      <c r="J246" s="212">
        <f>ROUND(I246*H246,2)</f>
        <v>0</v>
      </c>
      <c r="K246" s="208" t="s">
        <v>19</v>
      </c>
      <c r="L246" s="46"/>
      <c r="M246" s="213" t="s">
        <v>19</v>
      </c>
      <c r="N246" s="214" t="s">
        <v>45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271</v>
      </c>
      <c r="AT246" s="217" t="s">
        <v>151</v>
      </c>
      <c r="AU246" s="217" t="s">
        <v>84</v>
      </c>
      <c r="AY246" s="19" t="s">
        <v>148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82</v>
      </c>
      <c r="BK246" s="218">
        <f>ROUND(I246*H246,2)</f>
        <v>0</v>
      </c>
      <c r="BL246" s="19" t="s">
        <v>271</v>
      </c>
      <c r="BM246" s="217" t="s">
        <v>966</v>
      </c>
    </row>
    <row r="247" s="2" customFormat="1">
      <c r="A247" s="40"/>
      <c r="B247" s="41"/>
      <c r="C247" s="42"/>
      <c r="D247" s="219" t="s">
        <v>158</v>
      </c>
      <c r="E247" s="42"/>
      <c r="F247" s="220" t="s">
        <v>2217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158</v>
      </c>
      <c r="AU247" s="19" t="s">
        <v>84</v>
      </c>
    </row>
    <row r="248" s="2" customFormat="1" ht="16.5" customHeight="1">
      <c r="A248" s="40"/>
      <c r="B248" s="41"/>
      <c r="C248" s="206" t="s">
        <v>522</v>
      </c>
      <c r="D248" s="206" t="s">
        <v>151</v>
      </c>
      <c r="E248" s="207" t="s">
        <v>2219</v>
      </c>
      <c r="F248" s="208" t="s">
        <v>2220</v>
      </c>
      <c r="G248" s="209" t="s">
        <v>472</v>
      </c>
      <c r="H248" s="210">
        <v>1</v>
      </c>
      <c r="I248" s="211"/>
      <c r="J248" s="212">
        <f>ROUND(I248*H248,2)</f>
        <v>0</v>
      </c>
      <c r="K248" s="208" t="s">
        <v>155</v>
      </c>
      <c r="L248" s="46"/>
      <c r="M248" s="213" t="s">
        <v>19</v>
      </c>
      <c r="N248" s="214" t="s">
        <v>45</v>
      </c>
      <c r="O248" s="86"/>
      <c r="P248" s="215">
        <f>O248*H248</f>
        <v>0</v>
      </c>
      <c r="Q248" s="215">
        <v>0.015469999999999999</v>
      </c>
      <c r="R248" s="215">
        <f>Q248*H248</f>
        <v>0.015469999999999999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271</v>
      </c>
      <c r="AT248" s="217" t="s">
        <v>151</v>
      </c>
      <c r="AU248" s="217" t="s">
        <v>84</v>
      </c>
      <c r="AY248" s="19" t="s">
        <v>148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82</v>
      </c>
      <c r="BK248" s="218">
        <f>ROUND(I248*H248,2)</f>
        <v>0</v>
      </c>
      <c r="BL248" s="19" t="s">
        <v>271</v>
      </c>
      <c r="BM248" s="217" t="s">
        <v>2221</v>
      </c>
    </row>
    <row r="249" s="2" customFormat="1">
      <c r="A249" s="40"/>
      <c r="B249" s="41"/>
      <c r="C249" s="42"/>
      <c r="D249" s="219" t="s">
        <v>158</v>
      </c>
      <c r="E249" s="42"/>
      <c r="F249" s="220" t="s">
        <v>2222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158</v>
      </c>
      <c r="AU249" s="19" t="s">
        <v>84</v>
      </c>
    </row>
    <row r="250" s="2" customFormat="1">
      <c r="A250" s="40"/>
      <c r="B250" s="41"/>
      <c r="C250" s="42"/>
      <c r="D250" s="224" t="s">
        <v>160</v>
      </c>
      <c r="E250" s="42"/>
      <c r="F250" s="225" t="s">
        <v>2223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160</v>
      </c>
      <c r="AU250" s="19" t="s">
        <v>84</v>
      </c>
    </row>
    <row r="251" s="2" customFormat="1" ht="21.75" customHeight="1">
      <c r="A251" s="40"/>
      <c r="B251" s="41"/>
      <c r="C251" s="206" t="s">
        <v>526</v>
      </c>
      <c r="D251" s="206" t="s">
        <v>151</v>
      </c>
      <c r="E251" s="207" t="s">
        <v>2224</v>
      </c>
      <c r="F251" s="208" t="s">
        <v>2225</v>
      </c>
      <c r="G251" s="209" t="s">
        <v>472</v>
      </c>
      <c r="H251" s="210">
        <v>1</v>
      </c>
      <c r="I251" s="211"/>
      <c r="J251" s="212">
        <f>ROUND(I251*H251,2)</f>
        <v>0</v>
      </c>
      <c r="K251" s="208" t="s">
        <v>19</v>
      </c>
      <c r="L251" s="46"/>
      <c r="M251" s="213" t="s">
        <v>19</v>
      </c>
      <c r="N251" s="214" t="s">
        <v>45</v>
      </c>
      <c r="O251" s="86"/>
      <c r="P251" s="215">
        <f>O251*H251</f>
        <v>0</v>
      </c>
      <c r="Q251" s="215">
        <v>0.015469999999999999</v>
      </c>
      <c r="R251" s="215">
        <f>Q251*H251</f>
        <v>0.015469999999999999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271</v>
      </c>
      <c r="AT251" s="217" t="s">
        <v>151</v>
      </c>
      <c r="AU251" s="217" t="s">
        <v>84</v>
      </c>
      <c r="AY251" s="19" t="s">
        <v>148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82</v>
      </c>
      <c r="BK251" s="218">
        <f>ROUND(I251*H251,2)</f>
        <v>0</v>
      </c>
      <c r="BL251" s="19" t="s">
        <v>271</v>
      </c>
      <c r="BM251" s="217" t="s">
        <v>2226</v>
      </c>
    </row>
    <row r="252" s="2" customFormat="1">
      <c r="A252" s="40"/>
      <c r="B252" s="41"/>
      <c r="C252" s="42"/>
      <c r="D252" s="219" t="s">
        <v>158</v>
      </c>
      <c r="E252" s="42"/>
      <c r="F252" s="220" t="s">
        <v>2222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158</v>
      </c>
      <c r="AU252" s="19" t="s">
        <v>84</v>
      </c>
    </row>
    <row r="253" s="2" customFormat="1" ht="16.5" customHeight="1">
      <c r="A253" s="40"/>
      <c r="B253" s="41"/>
      <c r="C253" s="206" t="s">
        <v>532</v>
      </c>
      <c r="D253" s="206" t="s">
        <v>151</v>
      </c>
      <c r="E253" s="207" t="s">
        <v>2227</v>
      </c>
      <c r="F253" s="208" t="s">
        <v>2228</v>
      </c>
      <c r="G253" s="209" t="s">
        <v>588</v>
      </c>
      <c r="H253" s="210">
        <v>2</v>
      </c>
      <c r="I253" s="211"/>
      <c r="J253" s="212">
        <f>ROUND(I253*H253,2)</f>
        <v>0</v>
      </c>
      <c r="K253" s="208" t="s">
        <v>19</v>
      </c>
      <c r="L253" s="46"/>
      <c r="M253" s="213" t="s">
        <v>19</v>
      </c>
      <c r="N253" s="214" t="s">
        <v>45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271</v>
      </c>
      <c r="AT253" s="217" t="s">
        <v>151</v>
      </c>
      <c r="AU253" s="217" t="s">
        <v>84</v>
      </c>
      <c r="AY253" s="19" t="s">
        <v>148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82</v>
      </c>
      <c r="BK253" s="218">
        <f>ROUND(I253*H253,2)</f>
        <v>0</v>
      </c>
      <c r="BL253" s="19" t="s">
        <v>271</v>
      </c>
      <c r="BM253" s="217" t="s">
        <v>827</v>
      </c>
    </row>
    <row r="254" s="2" customFormat="1">
      <c r="A254" s="40"/>
      <c r="B254" s="41"/>
      <c r="C254" s="42"/>
      <c r="D254" s="219" t="s">
        <v>158</v>
      </c>
      <c r="E254" s="42"/>
      <c r="F254" s="220" t="s">
        <v>2228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158</v>
      </c>
      <c r="AU254" s="19" t="s">
        <v>84</v>
      </c>
    </row>
    <row r="255" s="2" customFormat="1" ht="16.5" customHeight="1">
      <c r="A255" s="40"/>
      <c r="B255" s="41"/>
      <c r="C255" s="206" t="s">
        <v>536</v>
      </c>
      <c r="D255" s="206" t="s">
        <v>151</v>
      </c>
      <c r="E255" s="207" t="s">
        <v>2229</v>
      </c>
      <c r="F255" s="208" t="s">
        <v>2230</v>
      </c>
      <c r="G255" s="209" t="s">
        <v>472</v>
      </c>
      <c r="H255" s="210">
        <v>1</v>
      </c>
      <c r="I255" s="211"/>
      <c r="J255" s="212">
        <f>ROUND(I255*H255,2)</f>
        <v>0</v>
      </c>
      <c r="K255" s="208" t="s">
        <v>155</v>
      </c>
      <c r="L255" s="46"/>
      <c r="M255" s="213" t="s">
        <v>19</v>
      </c>
      <c r="N255" s="214" t="s">
        <v>45</v>
      </c>
      <c r="O255" s="86"/>
      <c r="P255" s="215">
        <f>O255*H255</f>
        <v>0</v>
      </c>
      <c r="Q255" s="215">
        <v>0.019709999999999998</v>
      </c>
      <c r="R255" s="215">
        <f>Q255*H255</f>
        <v>0.019709999999999998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271</v>
      </c>
      <c r="AT255" s="217" t="s">
        <v>151</v>
      </c>
      <c r="AU255" s="217" t="s">
        <v>84</v>
      </c>
      <c r="AY255" s="19" t="s">
        <v>148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82</v>
      </c>
      <c r="BK255" s="218">
        <f>ROUND(I255*H255,2)</f>
        <v>0</v>
      </c>
      <c r="BL255" s="19" t="s">
        <v>271</v>
      </c>
      <c r="BM255" s="217" t="s">
        <v>2231</v>
      </c>
    </row>
    <row r="256" s="2" customFormat="1">
      <c r="A256" s="40"/>
      <c r="B256" s="41"/>
      <c r="C256" s="42"/>
      <c r="D256" s="219" t="s">
        <v>158</v>
      </c>
      <c r="E256" s="42"/>
      <c r="F256" s="220" t="s">
        <v>2232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158</v>
      </c>
      <c r="AU256" s="19" t="s">
        <v>84</v>
      </c>
    </row>
    <row r="257" s="2" customFormat="1">
      <c r="A257" s="40"/>
      <c r="B257" s="41"/>
      <c r="C257" s="42"/>
      <c r="D257" s="224" t="s">
        <v>160</v>
      </c>
      <c r="E257" s="42"/>
      <c r="F257" s="225" t="s">
        <v>2233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160</v>
      </c>
      <c r="AU257" s="19" t="s">
        <v>84</v>
      </c>
    </row>
    <row r="258" s="2" customFormat="1" ht="16.5" customHeight="1">
      <c r="A258" s="40"/>
      <c r="B258" s="41"/>
      <c r="C258" s="206" t="s">
        <v>540</v>
      </c>
      <c r="D258" s="206" t="s">
        <v>151</v>
      </c>
      <c r="E258" s="207" t="s">
        <v>2234</v>
      </c>
      <c r="F258" s="208" t="s">
        <v>2235</v>
      </c>
      <c r="G258" s="209" t="s">
        <v>472</v>
      </c>
      <c r="H258" s="210">
        <v>1</v>
      </c>
      <c r="I258" s="211"/>
      <c r="J258" s="212">
        <f>ROUND(I258*H258,2)</f>
        <v>0</v>
      </c>
      <c r="K258" s="208" t="s">
        <v>19</v>
      </c>
      <c r="L258" s="46"/>
      <c r="M258" s="213" t="s">
        <v>19</v>
      </c>
      <c r="N258" s="214" t="s">
        <v>45</v>
      </c>
      <c r="O258" s="86"/>
      <c r="P258" s="215">
        <f>O258*H258</f>
        <v>0</v>
      </c>
      <c r="Q258" s="215">
        <v>0.0050600000000000003</v>
      </c>
      <c r="R258" s="215">
        <f>Q258*H258</f>
        <v>0.0050600000000000003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271</v>
      </c>
      <c r="AT258" s="217" t="s">
        <v>151</v>
      </c>
      <c r="AU258" s="217" t="s">
        <v>84</v>
      </c>
      <c r="AY258" s="19" t="s">
        <v>148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82</v>
      </c>
      <c r="BK258" s="218">
        <f>ROUND(I258*H258,2)</f>
        <v>0</v>
      </c>
      <c r="BL258" s="19" t="s">
        <v>271</v>
      </c>
      <c r="BM258" s="217" t="s">
        <v>2236</v>
      </c>
    </row>
    <row r="259" s="2" customFormat="1">
      <c r="A259" s="40"/>
      <c r="B259" s="41"/>
      <c r="C259" s="42"/>
      <c r="D259" s="219" t="s">
        <v>158</v>
      </c>
      <c r="E259" s="42"/>
      <c r="F259" s="220" t="s">
        <v>2235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158</v>
      </c>
      <c r="AU259" s="19" t="s">
        <v>84</v>
      </c>
    </row>
    <row r="260" s="2" customFormat="1" ht="21.75" customHeight="1">
      <c r="A260" s="40"/>
      <c r="B260" s="41"/>
      <c r="C260" s="206" t="s">
        <v>544</v>
      </c>
      <c r="D260" s="206" t="s">
        <v>151</v>
      </c>
      <c r="E260" s="207" t="s">
        <v>2237</v>
      </c>
      <c r="F260" s="208" t="s">
        <v>2238</v>
      </c>
      <c r="G260" s="209" t="s">
        <v>2104</v>
      </c>
      <c r="H260" s="210">
        <v>1</v>
      </c>
      <c r="I260" s="211"/>
      <c r="J260" s="212">
        <f>ROUND(I260*H260,2)</f>
        <v>0</v>
      </c>
      <c r="K260" s="208" t="s">
        <v>19</v>
      </c>
      <c r="L260" s="46"/>
      <c r="M260" s="213" t="s">
        <v>19</v>
      </c>
      <c r="N260" s="214" t="s">
        <v>45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271</v>
      </c>
      <c r="AT260" s="217" t="s">
        <v>151</v>
      </c>
      <c r="AU260" s="217" t="s">
        <v>84</v>
      </c>
      <c r="AY260" s="19" t="s">
        <v>148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82</v>
      </c>
      <c r="BK260" s="218">
        <f>ROUND(I260*H260,2)</f>
        <v>0</v>
      </c>
      <c r="BL260" s="19" t="s">
        <v>271</v>
      </c>
      <c r="BM260" s="217" t="s">
        <v>761</v>
      </c>
    </row>
    <row r="261" s="2" customFormat="1">
      <c r="A261" s="40"/>
      <c r="B261" s="41"/>
      <c r="C261" s="42"/>
      <c r="D261" s="219" t="s">
        <v>158</v>
      </c>
      <c r="E261" s="42"/>
      <c r="F261" s="220" t="s">
        <v>2238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158</v>
      </c>
      <c r="AU261" s="19" t="s">
        <v>84</v>
      </c>
    </row>
    <row r="262" s="2" customFormat="1" ht="16.5" customHeight="1">
      <c r="A262" s="40"/>
      <c r="B262" s="41"/>
      <c r="C262" s="206" t="s">
        <v>550</v>
      </c>
      <c r="D262" s="206" t="s">
        <v>151</v>
      </c>
      <c r="E262" s="207" t="s">
        <v>2239</v>
      </c>
      <c r="F262" s="208" t="s">
        <v>2240</v>
      </c>
      <c r="G262" s="209" t="s">
        <v>2104</v>
      </c>
      <c r="H262" s="210">
        <v>2</v>
      </c>
      <c r="I262" s="211"/>
      <c r="J262" s="212">
        <f>ROUND(I262*H262,2)</f>
        <v>0</v>
      </c>
      <c r="K262" s="208" t="s">
        <v>19</v>
      </c>
      <c r="L262" s="46"/>
      <c r="M262" s="213" t="s">
        <v>19</v>
      </c>
      <c r="N262" s="214" t="s">
        <v>45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271</v>
      </c>
      <c r="AT262" s="217" t="s">
        <v>151</v>
      </c>
      <c r="AU262" s="217" t="s">
        <v>84</v>
      </c>
      <c r="AY262" s="19" t="s">
        <v>148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82</v>
      </c>
      <c r="BK262" s="218">
        <f>ROUND(I262*H262,2)</f>
        <v>0</v>
      </c>
      <c r="BL262" s="19" t="s">
        <v>271</v>
      </c>
      <c r="BM262" s="217" t="s">
        <v>771</v>
      </c>
    </row>
    <row r="263" s="2" customFormat="1">
      <c r="A263" s="40"/>
      <c r="B263" s="41"/>
      <c r="C263" s="42"/>
      <c r="D263" s="219" t="s">
        <v>158</v>
      </c>
      <c r="E263" s="42"/>
      <c r="F263" s="220" t="s">
        <v>2240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158</v>
      </c>
      <c r="AU263" s="19" t="s">
        <v>84</v>
      </c>
    </row>
    <row r="264" s="2" customFormat="1" ht="16.5" customHeight="1">
      <c r="A264" s="40"/>
      <c r="B264" s="41"/>
      <c r="C264" s="206" t="s">
        <v>554</v>
      </c>
      <c r="D264" s="206" t="s">
        <v>151</v>
      </c>
      <c r="E264" s="207" t="s">
        <v>2241</v>
      </c>
      <c r="F264" s="208" t="s">
        <v>2240</v>
      </c>
      <c r="G264" s="209" t="s">
        <v>588</v>
      </c>
      <c r="H264" s="210">
        <v>6</v>
      </c>
      <c r="I264" s="211"/>
      <c r="J264" s="212">
        <f>ROUND(I264*H264,2)</f>
        <v>0</v>
      </c>
      <c r="K264" s="208" t="s">
        <v>19</v>
      </c>
      <c r="L264" s="46"/>
      <c r="M264" s="213" t="s">
        <v>19</v>
      </c>
      <c r="N264" s="214" t="s">
        <v>45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271</v>
      </c>
      <c r="AT264" s="217" t="s">
        <v>151</v>
      </c>
      <c r="AU264" s="217" t="s">
        <v>84</v>
      </c>
      <c r="AY264" s="19" t="s">
        <v>148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82</v>
      </c>
      <c r="BK264" s="218">
        <f>ROUND(I264*H264,2)</f>
        <v>0</v>
      </c>
      <c r="BL264" s="19" t="s">
        <v>271</v>
      </c>
      <c r="BM264" s="217" t="s">
        <v>895</v>
      </c>
    </row>
    <row r="265" s="2" customFormat="1">
      <c r="A265" s="40"/>
      <c r="B265" s="41"/>
      <c r="C265" s="42"/>
      <c r="D265" s="219" t="s">
        <v>158</v>
      </c>
      <c r="E265" s="42"/>
      <c r="F265" s="220" t="s">
        <v>2240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158</v>
      </c>
      <c r="AU265" s="19" t="s">
        <v>84</v>
      </c>
    </row>
    <row r="266" s="2" customFormat="1" ht="16.5" customHeight="1">
      <c r="A266" s="40"/>
      <c r="B266" s="41"/>
      <c r="C266" s="206" t="s">
        <v>558</v>
      </c>
      <c r="D266" s="206" t="s">
        <v>151</v>
      </c>
      <c r="E266" s="207" t="s">
        <v>2242</v>
      </c>
      <c r="F266" s="208" t="s">
        <v>2243</v>
      </c>
      <c r="G266" s="209" t="s">
        <v>2104</v>
      </c>
      <c r="H266" s="210">
        <v>3</v>
      </c>
      <c r="I266" s="211"/>
      <c r="J266" s="212">
        <f>ROUND(I266*H266,2)</f>
        <v>0</v>
      </c>
      <c r="K266" s="208" t="s">
        <v>19</v>
      </c>
      <c r="L266" s="46"/>
      <c r="M266" s="213" t="s">
        <v>19</v>
      </c>
      <c r="N266" s="214" t="s">
        <v>45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271</v>
      </c>
      <c r="AT266" s="217" t="s">
        <v>151</v>
      </c>
      <c r="AU266" s="217" t="s">
        <v>84</v>
      </c>
      <c r="AY266" s="19" t="s">
        <v>148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82</v>
      </c>
      <c r="BK266" s="218">
        <f>ROUND(I266*H266,2)</f>
        <v>0</v>
      </c>
      <c r="BL266" s="19" t="s">
        <v>271</v>
      </c>
      <c r="BM266" s="217" t="s">
        <v>907</v>
      </c>
    </row>
    <row r="267" s="2" customFormat="1">
      <c r="A267" s="40"/>
      <c r="B267" s="41"/>
      <c r="C267" s="42"/>
      <c r="D267" s="219" t="s">
        <v>158</v>
      </c>
      <c r="E267" s="42"/>
      <c r="F267" s="220" t="s">
        <v>2243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158</v>
      </c>
      <c r="AU267" s="19" t="s">
        <v>84</v>
      </c>
    </row>
    <row r="268" s="2" customFormat="1" ht="16.5" customHeight="1">
      <c r="A268" s="40"/>
      <c r="B268" s="41"/>
      <c r="C268" s="206" t="s">
        <v>562</v>
      </c>
      <c r="D268" s="206" t="s">
        <v>151</v>
      </c>
      <c r="E268" s="207" t="s">
        <v>2244</v>
      </c>
      <c r="F268" s="208" t="s">
        <v>2245</v>
      </c>
      <c r="G268" s="209" t="s">
        <v>472</v>
      </c>
      <c r="H268" s="210">
        <v>3</v>
      </c>
      <c r="I268" s="211"/>
      <c r="J268" s="212">
        <f>ROUND(I268*H268,2)</f>
        <v>0</v>
      </c>
      <c r="K268" s="208" t="s">
        <v>155</v>
      </c>
      <c r="L268" s="46"/>
      <c r="M268" s="213" t="s">
        <v>19</v>
      </c>
      <c r="N268" s="214" t="s">
        <v>45</v>
      </c>
      <c r="O268" s="86"/>
      <c r="P268" s="215">
        <f>O268*H268</f>
        <v>0</v>
      </c>
      <c r="Q268" s="215">
        <v>0.0018</v>
      </c>
      <c r="R268" s="215">
        <f>Q268*H268</f>
        <v>0.0054000000000000003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271</v>
      </c>
      <c r="AT268" s="217" t="s">
        <v>151</v>
      </c>
      <c r="AU268" s="217" t="s">
        <v>84</v>
      </c>
      <c r="AY268" s="19" t="s">
        <v>148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82</v>
      </c>
      <c r="BK268" s="218">
        <f>ROUND(I268*H268,2)</f>
        <v>0</v>
      </c>
      <c r="BL268" s="19" t="s">
        <v>271</v>
      </c>
      <c r="BM268" s="217" t="s">
        <v>2246</v>
      </c>
    </row>
    <row r="269" s="2" customFormat="1">
      <c r="A269" s="40"/>
      <c r="B269" s="41"/>
      <c r="C269" s="42"/>
      <c r="D269" s="219" t="s">
        <v>158</v>
      </c>
      <c r="E269" s="42"/>
      <c r="F269" s="220" t="s">
        <v>2247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158</v>
      </c>
      <c r="AU269" s="19" t="s">
        <v>84</v>
      </c>
    </row>
    <row r="270" s="2" customFormat="1">
      <c r="A270" s="40"/>
      <c r="B270" s="41"/>
      <c r="C270" s="42"/>
      <c r="D270" s="224" t="s">
        <v>160</v>
      </c>
      <c r="E270" s="42"/>
      <c r="F270" s="225" t="s">
        <v>2248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160</v>
      </c>
      <c r="AU270" s="19" t="s">
        <v>84</v>
      </c>
    </row>
    <row r="271" s="2" customFormat="1" ht="16.5" customHeight="1">
      <c r="A271" s="40"/>
      <c r="B271" s="41"/>
      <c r="C271" s="206" t="s">
        <v>566</v>
      </c>
      <c r="D271" s="206" t="s">
        <v>151</v>
      </c>
      <c r="E271" s="207" t="s">
        <v>2249</v>
      </c>
      <c r="F271" s="208" t="s">
        <v>2250</v>
      </c>
      <c r="G271" s="209" t="s">
        <v>189</v>
      </c>
      <c r="H271" s="210">
        <v>1</v>
      </c>
      <c r="I271" s="211"/>
      <c r="J271" s="212">
        <f>ROUND(I271*H271,2)</f>
        <v>0</v>
      </c>
      <c r="K271" s="208" t="s">
        <v>155</v>
      </c>
      <c r="L271" s="46"/>
      <c r="M271" s="213" t="s">
        <v>19</v>
      </c>
      <c r="N271" s="214" t="s">
        <v>45</v>
      </c>
      <c r="O271" s="86"/>
      <c r="P271" s="215">
        <f>O271*H271</f>
        <v>0</v>
      </c>
      <c r="Q271" s="215">
        <v>0.00085999999999999998</v>
      </c>
      <c r="R271" s="215">
        <f>Q271*H271</f>
        <v>0.00085999999999999998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271</v>
      </c>
      <c r="AT271" s="217" t="s">
        <v>151</v>
      </c>
      <c r="AU271" s="217" t="s">
        <v>84</v>
      </c>
      <c r="AY271" s="19" t="s">
        <v>148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82</v>
      </c>
      <c r="BK271" s="218">
        <f>ROUND(I271*H271,2)</f>
        <v>0</v>
      </c>
      <c r="BL271" s="19" t="s">
        <v>271</v>
      </c>
      <c r="BM271" s="217" t="s">
        <v>2251</v>
      </c>
    </row>
    <row r="272" s="2" customFormat="1">
      <c r="A272" s="40"/>
      <c r="B272" s="41"/>
      <c r="C272" s="42"/>
      <c r="D272" s="219" t="s">
        <v>158</v>
      </c>
      <c r="E272" s="42"/>
      <c r="F272" s="220" t="s">
        <v>2252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158</v>
      </c>
      <c r="AU272" s="19" t="s">
        <v>84</v>
      </c>
    </row>
    <row r="273" s="2" customFormat="1">
      <c r="A273" s="40"/>
      <c r="B273" s="41"/>
      <c r="C273" s="42"/>
      <c r="D273" s="224" t="s">
        <v>160</v>
      </c>
      <c r="E273" s="42"/>
      <c r="F273" s="225" t="s">
        <v>2253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160</v>
      </c>
      <c r="AU273" s="19" t="s">
        <v>84</v>
      </c>
    </row>
    <row r="274" s="2" customFormat="1" ht="16.5" customHeight="1">
      <c r="A274" s="40"/>
      <c r="B274" s="41"/>
      <c r="C274" s="206" t="s">
        <v>572</v>
      </c>
      <c r="D274" s="206" t="s">
        <v>151</v>
      </c>
      <c r="E274" s="207" t="s">
        <v>2254</v>
      </c>
      <c r="F274" s="208" t="s">
        <v>2255</v>
      </c>
      <c r="G274" s="209" t="s">
        <v>189</v>
      </c>
      <c r="H274" s="210">
        <v>1</v>
      </c>
      <c r="I274" s="211"/>
      <c r="J274" s="212">
        <f>ROUND(I274*H274,2)</f>
        <v>0</v>
      </c>
      <c r="K274" s="208" t="s">
        <v>155</v>
      </c>
      <c r="L274" s="46"/>
      <c r="M274" s="213" t="s">
        <v>19</v>
      </c>
      <c r="N274" s="214" t="s">
        <v>45</v>
      </c>
      <c r="O274" s="86"/>
      <c r="P274" s="215">
        <f>O274*H274</f>
        <v>0</v>
      </c>
      <c r="Q274" s="215">
        <v>0.00013999999999999999</v>
      </c>
      <c r="R274" s="215">
        <f>Q274*H274</f>
        <v>0.00013999999999999999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271</v>
      </c>
      <c r="AT274" s="217" t="s">
        <v>151</v>
      </c>
      <c r="AU274" s="217" t="s">
        <v>84</v>
      </c>
      <c r="AY274" s="19" t="s">
        <v>148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82</v>
      </c>
      <c r="BK274" s="218">
        <f>ROUND(I274*H274,2)</f>
        <v>0</v>
      </c>
      <c r="BL274" s="19" t="s">
        <v>271</v>
      </c>
      <c r="BM274" s="217" t="s">
        <v>2256</v>
      </c>
    </row>
    <row r="275" s="2" customFormat="1">
      <c r="A275" s="40"/>
      <c r="B275" s="41"/>
      <c r="C275" s="42"/>
      <c r="D275" s="219" t="s">
        <v>158</v>
      </c>
      <c r="E275" s="42"/>
      <c r="F275" s="220" t="s">
        <v>2257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158</v>
      </c>
      <c r="AU275" s="19" t="s">
        <v>84</v>
      </c>
    </row>
    <row r="276" s="2" customFormat="1">
      <c r="A276" s="40"/>
      <c r="B276" s="41"/>
      <c r="C276" s="42"/>
      <c r="D276" s="224" t="s">
        <v>160</v>
      </c>
      <c r="E276" s="42"/>
      <c r="F276" s="225" t="s">
        <v>2258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160</v>
      </c>
      <c r="AU276" s="19" t="s">
        <v>84</v>
      </c>
    </row>
    <row r="277" s="2" customFormat="1" ht="16.5" customHeight="1">
      <c r="A277" s="40"/>
      <c r="B277" s="41"/>
      <c r="C277" s="206" t="s">
        <v>578</v>
      </c>
      <c r="D277" s="206" t="s">
        <v>151</v>
      </c>
      <c r="E277" s="207" t="s">
        <v>2259</v>
      </c>
      <c r="F277" s="208" t="s">
        <v>2260</v>
      </c>
      <c r="G277" s="209" t="s">
        <v>189</v>
      </c>
      <c r="H277" s="210">
        <v>2</v>
      </c>
      <c r="I277" s="211"/>
      <c r="J277" s="212">
        <f>ROUND(I277*H277,2)</f>
        <v>0</v>
      </c>
      <c r="K277" s="208" t="s">
        <v>19</v>
      </c>
      <c r="L277" s="46"/>
      <c r="M277" s="213" t="s">
        <v>19</v>
      </c>
      <c r="N277" s="214" t="s">
        <v>45</v>
      </c>
      <c r="O277" s="86"/>
      <c r="P277" s="215">
        <f>O277*H277</f>
        <v>0</v>
      </c>
      <c r="Q277" s="215">
        <v>0.00024000000000000001</v>
      </c>
      <c r="R277" s="215">
        <f>Q277*H277</f>
        <v>0.00048000000000000001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271</v>
      </c>
      <c r="AT277" s="217" t="s">
        <v>151</v>
      </c>
      <c r="AU277" s="217" t="s">
        <v>84</v>
      </c>
      <c r="AY277" s="19" t="s">
        <v>148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82</v>
      </c>
      <c r="BK277" s="218">
        <f>ROUND(I277*H277,2)</f>
        <v>0</v>
      </c>
      <c r="BL277" s="19" t="s">
        <v>271</v>
      </c>
      <c r="BM277" s="217" t="s">
        <v>2261</v>
      </c>
    </row>
    <row r="278" s="2" customFormat="1">
      <c r="A278" s="40"/>
      <c r="B278" s="41"/>
      <c r="C278" s="42"/>
      <c r="D278" s="219" t="s">
        <v>158</v>
      </c>
      <c r="E278" s="42"/>
      <c r="F278" s="220" t="s">
        <v>2260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158</v>
      </c>
      <c r="AU278" s="19" t="s">
        <v>84</v>
      </c>
    </row>
    <row r="279" s="2" customFormat="1" ht="21.75" customHeight="1">
      <c r="A279" s="40"/>
      <c r="B279" s="41"/>
      <c r="C279" s="206" t="s">
        <v>585</v>
      </c>
      <c r="D279" s="206" t="s">
        <v>151</v>
      </c>
      <c r="E279" s="207" t="s">
        <v>2262</v>
      </c>
      <c r="F279" s="208" t="s">
        <v>2263</v>
      </c>
      <c r="G279" s="209" t="s">
        <v>189</v>
      </c>
      <c r="H279" s="210">
        <v>1</v>
      </c>
      <c r="I279" s="211"/>
      <c r="J279" s="212">
        <f>ROUND(I279*H279,2)</f>
        <v>0</v>
      </c>
      <c r="K279" s="208" t="s">
        <v>19</v>
      </c>
      <c r="L279" s="46"/>
      <c r="M279" s="213" t="s">
        <v>19</v>
      </c>
      <c r="N279" s="214" t="s">
        <v>45</v>
      </c>
      <c r="O279" s="86"/>
      <c r="P279" s="215">
        <f>O279*H279</f>
        <v>0</v>
      </c>
      <c r="Q279" s="215">
        <v>0.00024000000000000001</v>
      </c>
      <c r="R279" s="215">
        <f>Q279*H279</f>
        <v>0.00024000000000000001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271</v>
      </c>
      <c r="AT279" s="217" t="s">
        <v>151</v>
      </c>
      <c r="AU279" s="217" t="s">
        <v>84</v>
      </c>
      <c r="AY279" s="19" t="s">
        <v>148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82</v>
      </c>
      <c r="BK279" s="218">
        <f>ROUND(I279*H279,2)</f>
        <v>0</v>
      </c>
      <c r="BL279" s="19" t="s">
        <v>271</v>
      </c>
      <c r="BM279" s="217" t="s">
        <v>2264</v>
      </c>
    </row>
    <row r="280" s="2" customFormat="1">
      <c r="A280" s="40"/>
      <c r="B280" s="41"/>
      <c r="C280" s="42"/>
      <c r="D280" s="219" t="s">
        <v>158</v>
      </c>
      <c r="E280" s="42"/>
      <c r="F280" s="220" t="s">
        <v>2263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158</v>
      </c>
      <c r="AU280" s="19" t="s">
        <v>84</v>
      </c>
    </row>
    <row r="281" s="2" customFormat="1" ht="16.5" customHeight="1">
      <c r="A281" s="40"/>
      <c r="B281" s="41"/>
      <c r="C281" s="206" t="s">
        <v>590</v>
      </c>
      <c r="D281" s="206" t="s">
        <v>151</v>
      </c>
      <c r="E281" s="207" t="s">
        <v>2265</v>
      </c>
      <c r="F281" s="208" t="s">
        <v>2266</v>
      </c>
      <c r="G281" s="209" t="s">
        <v>189</v>
      </c>
      <c r="H281" s="210">
        <v>1</v>
      </c>
      <c r="I281" s="211"/>
      <c r="J281" s="212">
        <f>ROUND(I281*H281,2)</f>
        <v>0</v>
      </c>
      <c r="K281" s="208" t="s">
        <v>155</v>
      </c>
      <c r="L281" s="46"/>
      <c r="M281" s="213" t="s">
        <v>19</v>
      </c>
      <c r="N281" s="214" t="s">
        <v>45</v>
      </c>
      <c r="O281" s="86"/>
      <c r="P281" s="215">
        <f>O281*H281</f>
        <v>0</v>
      </c>
      <c r="Q281" s="215">
        <v>0.00046999999999999999</v>
      </c>
      <c r="R281" s="215">
        <f>Q281*H281</f>
        <v>0.00046999999999999999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271</v>
      </c>
      <c r="AT281" s="217" t="s">
        <v>151</v>
      </c>
      <c r="AU281" s="217" t="s">
        <v>84</v>
      </c>
      <c r="AY281" s="19" t="s">
        <v>148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82</v>
      </c>
      <c r="BK281" s="218">
        <f>ROUND(I281*H281,2)</f>
        <v>0</v>
      </c>
      <c r="BL281" s="19" t="s">
        <v>271</v>
      </c>
      <c r="BM281" s="217" t="s">
        <v>2267</v>
      </c>
    </row>
    <row r="282" s="2" customFormat="1">
      <c r="A282" s="40"/>
      <c r="B282" s="41"/>
      <c r="C282" s="42"/>
      <c r="D282" s="219" t="s">
        <v>158</v>
      </c>
      <c r="E282" s="42"/>
      <c r="F282" s="220" t="s">
        <v>2268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158</v>
      </c>
      <c r="AU282" s="19" t="s">
        <v>84</v>
      </c>
    </row>
    <row r="283" s="2" customFormat="1">
      <c r="A283" s="40"/>
      <c r="B283" s="41"/>
      <c r="C283" s="42"/>
      <c r="D283" s="224" t="s">
        <v>160</v>
      </c>
      <c r="E283" s="42"/>
      <c r="F283" s="225" t="s">
        <v>2269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160</v>
      </c>
      <c r="AU283" s="19" t="s">
        <v>84</v>
      </c>
    </row>
    <row r="284" s="2" customFormat="1" ht="16.5" customHeight="1">
      <c r="A284" s="40"/>
      <c r="B284" s="41"/>
      <c r="C284" s="206" t="s">
        <v>594</v>
      </c>
      <c r="D284" s="206" t="s">
        <v>151</v>
      </c>
      <c r="E284" s="207" t="s">
        <v>2270</v>
      </c>
      <c r="F284" s="208" t="s">
        <v>2271</v>
      </c>
      <c r="G284" s="209" t="s">
        <v>2104</v>
      </c>
      <c r="H284" s="210">
        <v>1</v>
      </c>
      <c r="I284" s="211"/>
      <c r="J284" s="212">
        <f>ROUND(I284*H284,2)</f>
        <v>0</v>
      </c>
      <c r="K284" s="208" t="s">
        <v>19</v>
      </c>
      <c r="L284" s="46"/>
      <c r="M284" s="213" t="s">
        <v>19</v>
      </c>
      <c r="N284" s="214" t="s">
        <v>45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271</v>
      </c>
      <c r="AT284" s="217" t="s">
        <v>151</v>
      </c>
      <c r="AU284" s="217" t="s">
        <v>84</v>
      </c>
      <c r="AY284" s="19" t="s">
        <v>148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82</v>
      </c>
      <c r="BK284" s="218">
        <f>ROUND(I284*H284,2)</f>
        <v>0</v>
      </c>
      <c r="BL284" s="19" t="s">
        <v>271</v>
      </c>
      <c r="BM284" s="217" t="s">
        <v>799</v>
      </c>
    </row>
    <row r="285" s="2" customFormat="1">
      <c r="A285" s="40"/>
      <c r="B285" s="41"/>
      <c r="C285" s="42"/>
      <c r="D285" s="219" t="s">
        <v>158</v>
      </c>
      <c r="E285" s="42"/>
      <c r="F285" s="220" t="s">
        <v>2271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158</v>
      </c>
      <c r="AU285" s="19" t="s">
        <v>84</v>
      </c>
    </row>
    <row r="286" s="2" customFormat="1" ht="16.5" customHeight="1">
      <c r="A286" s="40"/>
      <c r="B286" s="41"/>
      <c r="C286" s="206" t="s">
        <v>598</v>
      </c>
      <c r="D286" s="206" t="s">
        <v>151</v>
      </c>
      <c r="E286" s="207" t="s">
        <v>2272</v>
      </c>
      <c r="F286" s="208" t="s">
        <v>2273</v>
      </c>
      <c r="G286" s="209" t="s">
        <v>434</v>
      </c>
      <c r="H286" s="268"/>
      <c r="I286" s="211"/>
      <c r="J286" s="212">
        <f>ROUND(I286*H286,2)</f>
        <v>0</v>
      </c>
      <c r="K286" s="208" t="s">
        <v>155</v>
      </c>
      <c r="L286" s="46"/>
      <c r="M286" s="213" t="s">
        <v>19</v>
      </c>
      <c r="N286" s="214" t="s">
        <v>45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271</v>
      </c>
      <c r="AT286" s="217" t="s">
        <v>151</v>
      </c>
      <c r="AU286" s="217" t="s">
        <v>84</v>
      </c>
      <c r="AY286" s="19" t="s">
        <v>148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82</v>
      </c>
      <c r="BK286" s="218">
        <f>ROUND(I286*H286,2)</f>
        <v>0</v>
      </c>
      <c r="BL286" s="19" t="s">
        <v>271</v>
      </c>
      <c r="BM286" s="217" t="s">
        <v>2274</v>
      </c>
    </row>
    <row r="287" s="2" customFormat="1">
      <c r="A287" s="40"/>
      <c r="B287" s="41"/>
      <c r="C287" s="42"/>
      <c r="D287" s="219" t="s">
        <v>158</v>
      </c>
      <c r="E287" s="42"/>
      <c r="F287" s="220" t="s">
        <v>2275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158</v>
      </c>
      <c r="AU287" s="19" t="s">
        <v>84</v>
      </c>
    </row>
    <row r="288" s="2" customFormat="1">
      <c r="A288" s="40"/>
      <c r="B288" s="41"/>
      <c r="C288" s="42"/>
      <c r="D288" s="224" t="s">
        <v>160</v>
      </c>
      <c r="E288" s="42"/>
      <c r="F288" s="225" t="s">
        <v>2276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160</v>
      </c>
      <c r="AU288" s="19" t="s">
        <v>84</v>
      </c>
    </row>
    <row r="289" s="12" customFormat="1" ht="22.8" customHeight="1">
      <c r="A289" s="12"/>
      <c r="B289" s="190"/>
      <c r="C289" s="191"/>
      <c r="D289" s="192" t="s">
        <v>73</v>
      </c>
      <c r="E289" s="204" t="s">
        <v>2277</v>
      </c>
      <c r="F289" s="204" t="s">
        <v>2278</v>
      </c>
      <c r="G289" s="191"/>
      <c r="H289" s="191"/>
      <c r="I289" s="194"/>
      <c r="J289" s="205">
        <f>BK289</f>
        <v>0</v>
      </c>
      <c r="K289" s="191"/>
      <c r="L289" s="196"/>
      <c r="M289" s="197"/>
      <c r="N289" s="198"/>
      <c r="O289" s="198"/>
      <c r="P289" s="199">
        <f>SUM(P290:P310)</f>
        <v>0</v>
      </c>
      <c r="Q289" s="198"/>
      <c r="R289" s="199">
        <f>SUM(R290:R310)</f>
        <v>0.0356</v>
      </c>
      <c r="S289" s="198"/>
      <c r="T289" s="200">
        <f>SUM(T290:T310)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1" t="s">
        <v>84</v>
      </c>
      <c r="AT289" s="202" t="s">
        <v>73</v>
      </c>
      <c r="AU289" s="202" t="s">
        <v>82</v>
      </c>
      <c r="AY289" s="201" t="s">
        <v>148</v>
      </c>
      <c r="BK289" s="203">
        <f>SUM(BK290:BK310)</f>
        <v>0</v>
      </c>
    </row>
    <row r="290" s="2" customFormat="1" ht="21.75" customHeight="1">
      <c r="A290" s="40"/>
      <c r="B290" s="41"/>
      <c r="C290" s="206" t="s">
        <v>602</v>
      </c>
      <c r="D290" s="206" t="s">
        <v>151</v>
      </c>
      <c r="E290" s="207" t="s">
        <v>2279</v>
      </c>
      <c r="F290" s="208" t="s">
        <v>2280</v>
      </c>
      <c r="G290" s="209" t="s">
        <v>472</v>
      </c>
      <c r="H290" s="210">
        <v>1</v>
      </c>
      <c r="I290" s="211"/>
      <c r="J290" s="212">
        <f>ROUND(I290*H290,2)</f>
        <v>0</v>
      </c>
      <c r="K290" s="208" t="s">
        <v>155</v>
      </c>
      <c r="L290" s="46"/>
      <c r="M290" s="213" t="s">
        <v>19</v>
      </c>
      <c r="N290" s="214" t="s">
        <v>45</v>
      </c>
      <c r="O290" s="86"/>
      <c r="P290" s="215">
        <f>O290*H290</f>
        <v>0</v>
      </c>
      <c r="Q290" s="215">
        <v>0.016650000000000002</v>
      </c>
      <c r="R290" s="215">
        <f>Q290*H290</f>
        <v>0.016650000000000002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271</v>
      </c>
      <c r="AT290" s="217" t="s">
        <v>151</v>
      </c>
      <c r="AU290" s="217" t="s">
        <v>84</v>
      </c>
      <c r="AY290" s="19" t="s">
        <v>148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82</v>
      </c>
      <c r="BK290" s="218">
        <f>ROUND(I290*H290,2)</f>
        <v>0</v>
      </c>
      <c r="BL290" s="19" t="s">
        <v>271</v>
      </c>
      <c r="BM290" s="217" t="s">
        <v>2281</v>
      </c>
    </row>
    <row r="291" s="2" customFormat="1">
      <c r="A291" s="40"/>
      <c r="B291" s="41"/>
      <c r="C291" s="42"/>
      <c r="D291" s="219" t="s">
        <v>158</v>
      </c>
      <c r="E291" s="42"/>
      <c r="F291" s="220" t="s">
        <v>2282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158</v>
      </c>
      <c r="AU291" s="19" t="s">
        <v>84</v>
      </c>
    </row>
    <row r="292" s="2" customFormat="1">
      <c r="A292" s="40"/>
      <c r="B292" s="41"/>
      <c r="C292" s="42"/>
      <c r="D292" s="224" t="s">
        <v>160</v>
      </c>
      <c r="E292" s="42"/>
      <c r="F292" s="225" t="s">
        <v>2283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160</v>
      </c>
      <c r="AU292" s="19" t="s">
        <v>84</v>
      </c>
    </row>
    <row r="293" s="2" customFormat="1" ht="21.75" customHeight="1">
      <c r="A293" s="40"/>
      <c r="B293" s="41"/>
      <c r="C293" s="206" t="s">
        <v>606</v>
      </c>
      <c r="D293" s="206" t="s">
        <v>151</v>
      </c>
      <c r="E293" s="207" t="s">
        <v>2284</v>
      </c>
      <c r="F293" s="208" t="s">
        <v>2285</v>
      </c>
      <c r="G293" s="209" t="s">
        <v>472</v>
      </c>
      <c r="H293" s="210">
        <v>1</v>
      </c>
      <c r="I293" s="211"/>
      <c r="J293" s="212">
        <f>ROUND(I293*H293,2)</f>
        <v>0</v>
      </c>
      <c r="K293" s="208" t="s">
        <v>155</v>
      </c>
      <c r="L293" s="46"/>
      <c r="M293" s="213" t="s">
        <v>19</v>
      </c>
      <c r="N293" s="214" t="s">
        <v>45</v>
      </c>
      <c r="O293" s="86"/>
      <c r="P293" s="215">
        <f>O293*H293</f>
        <v>0</v>
      </c>
      <c r="Q293" s="215">
        <v>0.017649999999999999</v>
      </c>
      <c r="R293" s="215">
        <f>Q293*H293</f>
        <v>0.017649999999999999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271</v>
      </c>
      <c r="AT293" s="217" t="s">
        <v>151</v>
      </c>
      <c r="AU293" s="217" t="s">
        <v>84</v>
      </c>
      <c r="AY293" s="19" t="s">
        <v>148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82</v>
      </c>
      <c r="BK293" s="218">
        <f>ROUND(I293*H293,2)</f>
        <v>0</v>
      </c>
      <c r="BL293" s="19" t="s">
        <v>271</v>
      </c>
      <c r="BM293" s="217" t="s">
        <v>2286</v>
      </c>
    </row>
    <row r="294" s="2" customFormat="1">
      <c r="A294" s="40"/>
      <c r="B294" s="41"/>
      <c r="C294" s="42"/>
      <c r="D294" s="219" t="s">
        <v>158</v>
      </c>
      <c r="E294" s="42"/>
      <c r="F294" s="220" t="s">
        <v>2287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158</v>
      </c>
      <c r="AU294" s="19" t="s">
        <v>84</v>
      </c>
    </row>
    <row r="295" s="2" customFormat="1">
      <c r="A295" s="40"/>
      <c r="B295" s="41"/>
      <c r="C295" s="42"/>
      <c r="D295" s="224" t="s">
        <v>160</v>
      </c>
      <c r="E295" s="42"/>
      <c r="F295" s="225" t="s">
        <v>2288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160</v>
      </c>
      <c r="AU295" s="19" t="s">
        <v>84</v>
      </c>
    </row>
    <row r="296" s="2" customFormat="1" ht="16.5" customHeight="1">
      <c r="A296" s="40"/>
      <c r="B296" s="41"/>
      <c r="C296" s="206" t="s">
        <v>614</v>
      </c>
      <c r="D296" s="206" t="s">
        <v>151</v>
      </c>
      <c r="E296" s="207" t="s">
        <v>2289</v>
      </c>
      <c r="F296" s="208" t="s">
        <v>2290</v>
      </c>
      <c r="G296" s="209" t="s">
        <v>472</v>
      </c>
      <c r="H296" s="210">
        <v>2</v>
      </c>
      <c r="I296" s="211"/>
      <c r="J296" s="212">
        <f>ROUND(I296*H296,2)</f>
        <v>0</v>
      </c>
      <c r="K296" s="208" t="s">
        <v>155</v>
      </c>
      <c r="L296" s="46"/>
      <c r="M296" s="213" t="s">
        <v>19</v>
      </c>
      <c r="N296" s="214" t="s">
        <v>45</v>
      </c>
      <c r="O296" s="86"/>
      <c r="P296" s="215">
        <f>O296*H296</f>
        <v>0</v>
      </c>
      <c r="Q296" s="215">
        <v>0.00014999999999999999</v>
      </c>
      <c r="R296" s="215">
        <f>Q296*H296</f>
        <v>0.00029999999999999997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271</v>
      </c>
      <c r="AT296" s="217" t="s">
        <v>151</v>
      </c>
      <c r="AU296" s="217" t="s">
        <v>84</v>
      </c>
      <c r="AY296" s="19" t="s">
        <v>148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82</v>
      </c>
      <c r="BK296" s="218">
        <f>ROUND(I296*H296,2)</f>
        <v>0</v>
      </c>
      <c r="BL296" s="19" t="s">
        <v>271</v>
      </c>
      <c r="BM296" s="217" t="s">
        <v>2291</v>
      </c>
    </row>
    <row r="297" s="2" customFormat="1">
      <c r="A297" s="40"/>
      <c r="B297" s="41"/>
      <c r="C297" s="42"/>
      <c r="D297" s="219" t="s">
        <v>158</v>
      </c>
      <c r="E297" s="42"/>
      <c r="F297" s="220" t="s">
        <v>2292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158</v>
      </c>
      <c r="AU297" s="19" t="s">
        <v>84</v>
      </c>
    </row>
    <row r="298" s="2" customFormat="1">
      <c r="A298" s="40"/>
      <c r="B298" s="41"/>
      <c r="C298" s="42"/>
      <c r="D298" s="224" t="s">
        <v>160</v>
      </c>
      <c r="E298" s="42"/>
      <c r="F298" s="225" t="s">
        <v>2293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160</v>
      </c>
      <c r="AU298" s="19" t="s">
        <v>84</v>
      </c>
    </row>
    <row r="299" s="2" customFormat="1" ht="16.5" customHeight="1">
      <c r="A299" s="40"/>
      <c r="B299" s="41"/>
      <c r="C299" s="206" t="s">
        <v>621</v>
      </c>
      <c r="D299" s="206" t="s">
        <v>151</v>
      </c>
      <c r="E299" s="207" t="s">
        <v>2294</v>
      </c>
      <c r="F299" s="208" t="s">
        <v>2295</v>
      </c>
      <c r="G299" s="209" t="s">
        <v>472</v>
      </c>
      <c r="H299" s="210">
        <v>2</v>
      </c>
      <c r="I299" s="211"/>
      <c r="J299" s="212">
        <f>ROUND(I299*H299,2)</f>
        <v>0</v>
      </c>
      <c r="K299" s="208" t="s">
        <v>155</v>
      </c>
      <c r="L299" s="46"/>
      <c r="M299" s="213" t="s">
        <v>19</v>
      </c>
      <c r="N299" s="214" t="s">
        <v>45</v>
      </c>
      <c r="O299" s="86"/>
      <c r="P299" s="215">
        <f>O299*H299</f>
        <v>0</v>
      </c>
      <c r="Q299" s="215">
        <v>0.00050000000000000001</v>
      </c>
      <c r="R299" s="215">
        <f>Q299*H299</f>
        <v>0.001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271</v>
      </c>
      <c r="AT299" s="217" t="s">
        <v>151</v>
      </c>
      <c r="AU299" s="217" t="s">
        <v>84</v>
      </c>
      <c r="AY299" s="19" t="s">
        <v>148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82</v>
      </c>
      <c r="BK299" s="218">
        <f>ROUND(I299*H299,2)</f>
        <v>0</v>
      </c>
      <c r="BL299" s="19" t="s">
        <v>271</v>
      </c>
      <c r="BM299" s="217" t="s">
        <v>2296</v>
      </c>
    </row>
    <row r="300" s="2" customFormat="1">
      <c r="A300" s="40"/>
      <c r="B300" s="41"/>
      <c r="C300" s="42"/>
      <c r="D300" s="219" t="s">
        <v>158</v>
      </c>
      <c r="E300" s="42"/>
      <c r="F300" s="220" t="s">
        <v>2297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158</v>
      </c>
      <c r="AU300" s="19" t="s">
        <v>84</v>
      </c>
    </row>
    <row r="301" s="2" customFormat="1">
      <c r="A301" s="40"/>
      <c r="B301" s="41"/>
      <c r="C301" s="42"/>
      <c r="D301" s="224" t="s">
        <v>160</v>
      </c>
      <c r="E301" s="42"/>
      <c r="F301" s="225" t="s">
        <v>2298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160</v>
      </c>
      <c r="AU301" s="19" t="s">
        <v>84</v>
      </c>
    </row>
    <row r="302" s="2" customFormat="1" ht="16.5" customHeight="1">
      <c r="A302" s="40"/>
      <c r="B302" s="41"/>
      <c r="C302" s="206" t="s">
        <v>627</v>
      </c>
      <c r="D302" s="206" t="s">
        <v>151</v>
      </c>
      <c r="E302" s="207" t="s">
        <v>2299</v>
      </c>
      <c r="F302" s="208" t="s">
        <v>2300</v>
      </c>
      <c r="G302" s="209" t="s">
        <v>2104</v>
      </c>
      <c r="H302" s="210">
        <v>1</v>
      </c>
      <c r="I302" s="211"/>
      <c r="J302" s="212">
        <f>ROUND(I302*H302,2)</f>
        <v>0</v>
      </c>
      <c r="K302" s="208" t="s">
        <v>19</v>
      </c>
      <c r="L302" s="46"/>
      <c r="M302" s="213" t="s">
        <v>19</v>
      </c>
      <c r="N302" s="214" t="s">
        <v>45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271</v>
      </c>
      <c r="AT302" s="217" t="s">
        <v>151</v>
      </c>
      <c r="AU302" s="217" t="s">
        <v>84</v>
      </c>
      <c r="AY302" s="19" t="s">
        <v>148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82</v>
      </c>
      <c r="BK302" s="218">
        <f>ROUND(I302*H302,2)</f>
        <v>0</v>
      </c>
      <c r="BL302" s="19" t="s">
        <v>271</v>
      </c>
      <c r="BM302" s="217" t="s">
        <v>1200</v>
      </c>
    </row>
    <row r="303" s="2" customFormat="1">
      <c r="A303" s="40"/>
      <c r="B303" s="41"/>
      <c r="C303" s="42"/>
      <c r="D303" s="219" t="s">
        <v>158</v>
      </c>
      <c r="E303" s="42"/>
      <c r="F303" s="220" t="s">
        <v>2301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158</v>
      </c>
      <c r="AU303" s="19" t="s">
        <v>84</v>
      </c>
    </row>
    <row r="304" s="2" customFormat="1" ht="24.15" customHeight="1">
      <c r="A304" s="40"/>
      <c r="B304" s="41"/>
      <c r="C304" s="206" t="s">
        <v>635</v>
      </c>
      <c r="D304" s="206" t="s">
        <v>151</v>
      </c>
      <c r="E304" s="207" t="s">
        <v>2302</v>
      </c>
      <c r="F304" s="208" t="s">
        <v>2303</v>
      </c>
      <c r="G304" s="209" t="s">
        <v>2104</v>
      </c>
      <c r="H304" s="210">
        <v>1</v>
      </c>
      <c r="I304" s="211"/>
      <c r="J304" s="212">
        <f>ROUND(I304*H304,2)</f>
        <v>0</v>
      </c>
      <c r="K304" s="208" t="s">
        <v>19</v>
      </c>
      <c r="L304" s="46"/>
      <c r="M304" s="213" t="s">
        <v>19</v>
      </c>
      <c r="N304" s="214" t="s">
        <v>45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271</v>
      </c>
      <c r="AT304" s="217" t="s">
        <v>151</v>
      </c>
      <c r="AU304" s="217" t="s">
        <v>84</v>
      </c>
      <c r="AY304" s="19" t="s">
        <v>148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82</v>
      </c>
      <c r="BK304" s="218">
        <f>ROUND(I304*H304,2)</f>
        <v>0</v>
      </c>
      <c r="BL304" s="19" t="s">
        <v>271</v>
      </c>
      <c r="BM304" s="217" t="s">
        <v>1211</v>
      </c>
    </row>
    <row r="305" s="2" customFormat="1">
      <c r="A305" s="40"/>
      <c r="B305" s="41"/>
      <c r="C305" s="42"/>
      <c r="D305" s="219" t="s">
        <v>158</v>
      </c>
      <c r="E305" s="42"/>
      <c r="F305" s="220" t="s">
        <v>2303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158</v>
      </c>
      <c r="AU305" s="19" t="s">
        <v>84</v>
      </c>
    </row>
    <row r="306" s="2" customFormat="1" ht="16.5" customHeight="1">
      <c r="A306" s="40"/>
      <c r="B306" s="41"/>
      <c r="C306" s="206" t="s">
        <v>641</v>
      </c>
      <c r="D306" s="206" t="s">
        <v>151</v>
      </c>
      <c r="E306" s="207" t="s">
        <v>2304</v>
      </c>
      <c r="F306" s="208" t="s">
        <v>2305</v>
      </c>
      <c r="G306" s="209" t="s">
        <v>2104</v>
      </c>
      <c r="H306" s="210">
        <v>1</v>
      </c>
      <c r="I306" s="211"/>
      <c r="J306" s="212">
        <f>ROUND(I306*H306,2)</f>
        <v>0</v>
      </c>
      <c r="K306" s="208" t="s">
        <v>19</v>
      </c>
      <c r="L306" s="46"/>
      <c r="M306" s="213" t="s">
        <v>19</v>
      </c>
      <c r="N306" s="214" t="s">
        <v>45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271</v>
      </c>
      <c r="AT306" s="217" t="s">
        <v>151</v>
      </c>
      <c r="AU306" s="217" t="s">
        <v>84</v>
      </c>
      <c r="AY306" s="19" t="s">
        <v>148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82</v>
      </c>
      <c r="BK306" s="218">
        <f>ROUND(I306*H306,2)</f>
        <v>0</v>
      </c>
      <c r="BL306" s="19" t="s">
        <v>271</v>
      </c>
      <c r="BM306" s="217" t="s">
        <v>1221</v>
      </c>
    </row>
    <row r="307" s="2" customFormat="1">
      <c r="A307" s="40"/>
      <c r="B307" s="41"/>
      <c r="C307" s="42"/>
      <c r="D307" s="219" t="s">
        <v>158</v>
      </c>
      <c r="E307" s="42"/>
      <c r="F307" s="220" t="s">
        <v>2305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158</v>
      </c>
      <c r="AU307" s="19" t="s">
        <v>84</v>
      </c>
    </row>
    <row r="308" s="2" customFormat="1" ht="16.5" customHeight="1">
      <c r="A308" s="40"/>
      <c r="B308" s="41"/>
      <c r="C308" s="206" t="s">
        <v>647</v>
      </c>
      <c r="D308" s="206" t="s">
        <v>151</v>
      </c>
      <c r="E308" s="207" t="s">
        <v>2306</v>
      </c>
      <c r="F308" s="208" t="s">
        <v>2307</v>
      </c>
      <c r="G308" s="209" t="s">
        <v>434</v>
      </c>
      <c r="H308" s="268"/>
      <c r="I308" s="211"/>
      <c r="J308" s="212">
        <f>ROUND(I308*H308,2)</f>
        <v>0</v>
      </c>
      <c r="K308" s="208" t="s">
        <v>155</v>
      </c>
      <c r="L308" s="46"/>
      <c r="M308" s="213" t="s">
        <v>19</v>
      </c>
      <c r="N308" s="214" t="s">
        <v>45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271</v>
      </c>
      <c r="AT308" s="217" t="s">
        <v>151</v>
      </c>
      <c r="AU308" s="217" t="s">
        <v>84</v>
      </c>
      <c r="AY308" s="19" t="s">
        <v>148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82</v>
      </c>
      <c r="BK308" s="218">
        <f>ROUND(I308*H308,2)</f>
        <v>0</v>
      </c>
      <c r="BL308" s="19" t="s">
        <v>271</v>
      </c>
      <c r="BM308" s="217" t="s">
        <v>2308</v>
      </c>
    </row>
    <row r="309" s="2" customFormat="1">
      <c r="A309" s="40"/>
      <c r="B309" s="41"/>
      <c r="C309" s="42"/>
      <c r="D309" s="219" t="s">
        <v>158</v>
      </c>
      <c r="E309" s="42"/>
      <c r="F309" s="220" t="s">
        <v>2309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158</v>
      </c>
      <c r="AU309" s="19" t="s">
        <v>84</v>
      </c>
    </row>
    <row r="310" s="2" customFormat="1">
      <c r="A310" s="40"/>
      <c r="B310" s="41"/>
      <c r="C310" s="42"/>
      <c r="D310" s="224" t="s">
        <v>160</v>
      </c>
      <c r="E310" s="42"/>
      <c r="F310" s="225" t="s">
        <v>2310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160</v>
      </c>
      <c r="AU310" s="19" t="s">
        <v>84</v>
      </c>
    </row>
    <row r="311" s="12" customFormat="1" ht="22.8" customHeight="1">
      <c r="A311" s="12"/>
      <c r="B311" s="190"/>
      <c r="C311" s="191"/>
      <c r="D311" s="192" t="s">
        <v>73</v>
      </c>
      <c r="E311" s="204" t="s">
        <v>2311</v>
      </c>
      <c r="F311" s="204" t="s">
        <v>2312</v>
      </c>
      <c r="G311" s="191"/>
      <c r="H311" s="191"/>
      <c r="I311" s="194"/>
      <c r="J311" s="205">
        <f>BK311</f>
        <v>0</v>
      </c>
      <c r="K311" s="191"/>
      <c r="L311" s="196"/>
      <c r="M311" s="197"/>
      <c r="N311" s="198"/>
      <c r="O311" s="198"/>
      <c r="P311" s="199">
        <f>SUM(P312:P323)</f>
        <v>0</v>
      </c>
      <c r="Q311" s="198"/>
      <c r="R311" s="199">
        <f>SUM(R312:R323)</f>
        <v>0.00069999999999999988</v>
      </c>
      <c r="S311" s="198"/>
      <c r="T311" s="200">
        <f>SUM(T312:T323)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1" t="s">
        <v>84</v>
      </c>
      <c r="AT311" s="202" t="s">
        <v>73</v>
      </c>
      <c r="AU311" s="202" t="s">
        <v>82</v>
      </c>
      <c r="AY311" s="201" t="s">
        <v>148</v>
      </c>
      <c r="BK311" s="203">
        <f>SUM(BK312:BK323)</f>
        <v>0</v>
      </c>
    </row>
    <row r="312" s="2" customFormat="1" ht="16.5" customHeight="1">
      <c r="A312" s="40"/>
      <c r="B312" s="41"/>
      <c r="C312" s="206" t="s">
        <v>654</v>
      </c>
      <c r="D312" s="206" t="s">
        <v>151</v>
      </c>
      <c r="E312" s="207" t="s">
        <v>2313</v>
      </c>
      <c r="F312" s="208" t="s">
        <v>2314</v>
      </c>
      <c r="G312" s="209" t="s">
        <v>2315</v>
      </c>
      <c r="H312" s="210">
        <v>10</v>
      </c>
      <c r="I312" s="211"/>
      <c r="J312" s="212">
        <f>ROUND(I312*H312,2)</f>
        <v>0</v>
      </c>
      <c r="K312" s="208" t="s">
        <v>155</v>
      </c>
      <c r="L312" s="46"/>
      <c r="M312" s="213" t="s">
        <v>19</v>
      </c>
      <c r="N312" s="214" t="s">
        <v>45</v>
      </c>
      <c r="O312" s="86"/>
      <c r="P312" s="215">
        <f>O312*H312</f>
        <v>0</v>
      </c>
      <c r="Q312" s="215">
        <v>6.9999999999999994E-05</v>
      </c>
      <c r="R312" s="215">
        <f>Q312*H312</f>
        <v>0.00069999999999999988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271</v>
      </c>
      <c r="AT312" s="217" t="s">
        <v>151</v>
      </c>
      <c r="AU312" s="217" t="s">
        <v>84</v>
      </c>
      <c r="AY312" s="19" t="s">
        <v>148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82</v>
      </c>
      <c r="BK312" s="218">
        <f>ROUND(I312*H312,2)</f>
        <v>0</v>
      </c>
      <c r="BL312" s="19" t="s">
        <v>271</v>
      </c>
      <c r="BM312" s="217" t="s">
        <v>2316</v>
      </c>
    </row>
    <row r="313" s="2" customFormat="1">
      <c r="A313" s="40"/>
      <c r="B313" s="41"/>
      <c r="C313" s="42"/>
      <c r="D313" s="219" t="s">
        <v>158</v>
      </c>
      <c r="E313" s="42"/>
      <c r="F313" s="220" t="s">
        <v>2317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158</v>
      </c>
      <c r="AU313" s="19" t="s">
        <v>84</v>
      </c>
    </row>
    <row r="314" s="2" customFormat="1">
      <c r="A314" s="40"/>
      <c r="B314" s="41"/>
      <c r="C314" s="42"/>
      <c r="D314" s="224" t="s">
        <v>160</v>
      </c>
      <c r="E314" s="42"/>
      <c r="F314" s="225" t="s">
        <v>2318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160</v>
      </c>
      <c r="AU314" s="19" t="s">
        <v>84</v>
      </c>
    </row>
    <row r="315" s="2" customFormat="1" ht="16.5" customHeight="1">
      <c r="A315" s="40"/>
      <c r="B315" s="41"/>
      <c r="C315" s="206" t="s">
        <v>662</v>
      </c>
      <c r="D315" s="206" t="s">
        <v>151</v>
      </c>
      <c r="E315" s="207" t="s">
        <v>2319</v>
      </c>
      <c r="F315" s="208" t="s">
        <v>2320</v>
      </c>
      <c r="G315" s="209" t="s">
        <v>588</v>
      </c>
      <c r="H315" s="210">
        <v>21</v>
      </c>
      <c r="I315" s="211"/>
      <c r="J315" s="212">
        <f>ROUND(I315*H315,2)</f>
        <v>0</v>
      </c>
      <c r="K315" s="208" t="s">
        <v>19</v>
      </c>
      <c r="L315" s="46"/>
      <c r="M315" s="213" t="s">
        <v>19</v>
      </c>
      <c r="N315" s="214" t="s">
        <v>45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271</v>
      </c>
      <c r="AT315" s="217" t="s">
        <v>151</v>
      </c>
      <c r="AU315" s="217" t="s">
        <v>84</v>
      </c>
      <c r="AY315" s="19" t="s">
        <v>148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82</v>
      </c>
      <c r="BK315" s="218">
        <f>ROUND(I315*H315,2)</f>
        <v>0</v>
      </c>
      <c r="BL315" s="19" t="s">
        <v>271</v>
      </c>
      <c r="BM315" s="217" t="s">
        <v>1289</v>
      </c>
    </row>
    <row r="316" s="2" customFormat="1">
      <c r="A316" s="40"/>
      <c r="B316" s="41"/>
      <c r="C316" s="42"/>
      <c r="D316" s="219" t="s">
        <v>158</v>
      </c>
      <c r="E316" s="42"/>
      <c r="F316" s="220" t="s">
        <v>2320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158</v>
      </c>
      <c r="AU316" s="19" t="s">
        <v>84</v>
      </c>
    </row>
    <row r="317" s="2" customFormat="1" ht="16.5" customHeight="1">
      <c r="A317" s="40"/>
      <c r="B317" s="41"/>
      <c r="C317" s="206" t="s">
        <v>669</v>
      </c>
      <c r="D317" s="206" t="s">
        <v>151</v>
      </c>
      <c r="E317" s="207" t="s">
        <v>2321</v>
      </c>
      <c r="F317" s="208" t="s">
        <v>2322</v>
      </c>
      <c r="G317" s="209" t="s">
        <v>588</v>
      </c>
      <c r="H317" s="210">
        <v>6</v>
      </c>
      <c r="I317" s="211"/>
      <c r="J317" s="212">
        <f>ROUND(I317*H317,2)</f>
        <v>0</v>
      </c>
      <c r="K317" s="208" t="s">
        <v>19</v>
      </c>
      <c r="L317" s="46"/>
      <c r="M317" s="213" t="s">
        <v>19</v>
      </c>
      <c r="N317" s="214" t="s">
        <v>45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271</v>
      </c>
      <c r="AT317" s="217" t="s">
        <v>151</v>
      </c>
      <c r="AU317" s="217" t="s">
        <v>84</v>
      </c>
      <c r="AY317" s="19" t="s">
        <v>148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82</v>
      </c>
      <c r="BK317" s="218">
        <f>ROUND(I317*H317,2)</f>
        <v>0</v>
      </c>
      <c r="BL317" s="19" t="s">
        <v>271</v>
      </c>
      <c r="BM317" s="217" t="s">
        <v>1301</v>
      </c>
    </row>
    <row r="318" s="2" customFormat="1">
      <c r="A318" s="40"/>
      <c r="B318" s="41"/>
      <c r="C318" s="42"/>
      <c r="D318" s="219" t="s">
        <v>158</v>
      </c>
      <c r="E318" s="42"/>
      <c r="F318" s="220" t="s">
        <v>2322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158</v>
      </c>
      <c r="AU318" s="19" t="s">
        <v>84</v>
      </c>
    </row>
    <row r="319" s="2" customFormat="1" ht="16.5" customHeight="1">
      <c r="A319" s="40"/>
      <c r="B319" s="41"/>
      <c r="C319" s="206" t="s">
        <v>674</v>
      </c>
      <c r="D319" s="206" t="s">
        <v>151</v>
      </c>
      <c r="E319" s="207" t="s">
        <v>2323</v>
      </c>
      <c r="F319" s="208" t="s">
        <v>2324</v>
      </c>
      <c r="G319" s="209" t="s">
        <v>588</v>
      </c>
      <c r="H319" s="210">
        <v>4</v>
      </c>
      <c r="I319" s="211"/>
      <c r="J319" s="212">
        <f>ROUND(I319*H319,2)</f>
        <v>0</v>
      </c>
      <c r="K319" s="208" t="s">
        <v>19</v>
      </c>
      <c r="L319" s="46"/>
      <c r="M319" s="213" t="s">
        <v>19</v>
      </c>
      <c r="N319" s="214" t="s">
        <v>45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271</v>
      </c>
      <c r="AT319" s="217" t="s">
        <v>151</v>
      </c>
      <c r="AU319" s="217" t="s">
        <v>84</v>
      </c>
      <c r="AY319" s="19" t="s">
        <v>148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82</v>
      </c>
      <c r="BK319" s="218">
        <f>ROUND(I319*H319,2)</f>
        <v>0</v>
      </c>
      <c r="BL319" s="19" t="s">
        <v>271</v>
      </c>
      <c r="BM319" s="217" t="s">
        <v>1313</v>
      </c>
    </row>
    <row r="320" s="2" customFormat="1">
      <c r="A320" s="40"/>
      <c r="B320" s="41"/>
      <c r="C320" s="42"/>
      <c r="D320" s="219" t="s">
        <v>158</v>
      </c>
      <c r="E320" s="42"/>
      <c r="F320" s="220" t="s">
        <v>2324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158</v>
      </c>
      <c r="AU320" s="19" t="s">
        <v>84</v>
      </c>
    </row>
    <row r="321" s="2" customFormat="1" ht="16.5" customHeight="1">
      <c r="A321" s="40"/>
      <c r="B321" s="41"/>
      <c r="C321" s="206" t="s">
        <v>679</v>
      </c>
      <c r="D321" s="206" t="s">
        <v>151</v>
      </c>
      <c r="E321" s="207" t="s">
        <v>2325</v>
      </c>
      <c r="F321" s="208" t="s">
        <v>2326</v>
      </c>
      <c r="G321" s="209" t="s">
        <v>434</v>
      </c>
      <c r="H321" s="268"/>
      <c r="I321" s="211"/>
      <c r="J321" s="212">
        <f>ROUND(I321*H321,2)</f>
        <v>0</v>
      </c>
      <c r="K321" s="208" t="s">
        <v>155</v>
      </c>
      <c r="L321" s="46"/>
      <c r="M321" s="213" t="s">
        <v>19</v>
      </c>
      <c r="N321" s="214" t="s">
        <v>45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271</v>
      </c>
      <c r="AT321" s="217" t="s">
        <v>151</v>
      </c>
      <c r="AU321" s="217" t="s">
        <v>84</v>
      </c>
      <c r="AY321" s="19" t="s">
        <v>148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82</v>
      </c>
      <c r="BK321" s="218">
        <f>ROUND(I321*H321,2)</f>
        <v>0</v>
      </c>
      <c r="BL321" s="19" t="s">
        <v>271</v>
      </c>
      <c r="BM321" s="217" t="s">
        <v>2327</v>
      </c>
    </row>
    <row r="322" s="2" customFormat="1">
      <c r="A322" s="40"/>
      <c r="B322" s="41"/>
      <c r="C322" s="42"/>
      <c r="D322" s="219" t="s">
        <v>158</v>
      </c>
      <c r="E322" s="42"/>
      <c r="F322" s="220" t="s">
        <v>2328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158</v>
      </c>
      <c r="AU322" s="19" t="s">
        <v>84</v>
      </c>
    </row>
    <row r="323" s="2" customFormat="1">
      <c r="A323" s="40"/>
      <c r="B323" s="41"/>
      <c r="C323" s="42"/>
      <c r="D323" s="224" t="s">
        <v>160</v>
      </c>
      <c r="E323" s="42"/>
      <c r="F323" s="225" t="s">
        <v>2329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160</v>
      </c>
      <c r="AU323" s="19" t="s">
        <v>84</v>
      </c>
    </row>
    <row r="324" s="12" customFormat="1" ht="25.92" customHeight="1">
      <c r="A324" s="12"/>
      <c r="B324" s="190"/>
      <c r="C324" s="191"/>
      <c r="D324" s="192" t="s">
        <v>73</v>
      </c>
      <c r="E324" s="193" t="s">
        <v>2330</v>
      </c>
      <c r="F324" s="193" t="s">
        <v>2331</v>
      </c>
      <c r="G324" s="191"/>
      <c r="H324" s="191"/>
      <c r="I324" s="194"/>
      <c r="J324" s="195">
        <f>BK324</f>
        <v>0</v>
      </c>
      <c r="K324" s="191"/>
      <c r="L324" s="196"/>
      <c r="M324" s="197"/>
      <c r="N324" s="198"/>
      <c r="O324" s="198"/>
      <c r="P324" s="199">
        <f>SUM(P325:P326)</f>
        <v>0</v>
      </c>
      <c r="Q324" s="198"/>
      <c r="R324" s="199">
        <f>SUM(R325:R326)</f>
        <v>0</v>
      </c>
      <c r="S324" s="198"/>
      <c r="T324" s="200">
        <f>SUM(T325:T326)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1" t="s">
        <v>156</v>
      </c>
      <c r="AT324" s="202" t="s">
        <v>73</v>
      </c>
      <c r="AU324" s="202" t="s">
        <v>74</v>
      </c>
      <c r="AY324" s="201" t="s">
        <v>148</v>
      </c>
      <c r="BK324" s="203">
        <f>SUM(BK325:BK326)</f>
        <v>0</v>
      </c>
    </row>
    <row r="325" s="2" customFormat="1" ht="16.5" customHeight="1">
      <c r="A325" s="40"/>
      <c r="B325" s="41"/>
      <c r="C325" s="206" t="s">
        <v>684</v>
      </c>
      <c r="D325" s="206" t="s">
        <v>151</v>
      </c>
      <c r="E325" s="207" t="s">
        <v>2332</v>
      </c>
      <c r="F325" s="208" t="s">
        <v>2333</v>
      </c>
      <c r="G325" s="209" t="s">
        <v>1278</v>
      </c>
      <c r="H325" s="210">
        <v>1</v>
      </c>
      <c r="I325" s="211"/>
      <c r="J325" s="212">
        <f>ROUND(I325*H325,2)</f>
        <v>0</v>
      </c>
      <c r="K325" s="208" t="s">
        <v>19</v>
      </c>
      <c r="L325" s="46"/>
      <c r="M325" s="213" t="s">
        <v>19</v>
      </c>
      <c r="N325" s="214" t="s">
        <v>45</v>
      </c>
      <c r="O325" s="86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2004</v>
      </c>
      <c r="AT325" s="217" t="s">
        <v>151</v>
      </c>
      <c r="AU325" s="217" t="s">
        <v>82</v>
      </c>
      <c r="AY325" s="19" t="s">
        <v>148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82</v>
      </c>
      <c r="BK325" s="218">
        <f>ROUND(I325*H325,2)</f>
        <v>0</v>
      </c>
      <c r="BL325" s="19" t="s">
        <v>2004</v>
      </c>
      <c r="BM325" s="217" t="s">
        <v>2334</v>
      </c>
    </row>
    <row r="326" s="2" customFormat="1">
      <c r="A326" s="40"/>
      <c r="B326" s="41"/>
      <c r="C326" s="42"/>
      <c r="D326" s="219" t="s">
        <v>158</v>
      </c>
      <c r="E326" s="42"/>
      <c r="F326" s="220" t="s">
        <v>2333</v>
      </c>
      <c r="G326" s="42"/>
      <c r="H326" s="42"/>
      <c r="I326" s="221"/>
      <c r="J326" s="42"/>
      <c r="K326" s="42"/>
      <c r="L326" s="46"/>
      <c r="M326" s="272"/>
      <c r="N326" s="273"/>
      <c r="O326" s="274"/>
      <c r="P326" s="274"/>
      <c r="Q326" s="274"/>
      <c r="R326" s="274"/>
      <c r="S326" s="274"/>
      <c r="T326" s="275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158</v>
      </c>
      <c r="AU326" s="19" t="s">
        <v>82</v>
      </c>
    </row>
    <row r="327" s="2" customFormat="1" ht="6.96" customHeight="1">
      <c r="A327" s="40"/>
      <c r="B327" s="61"/>
      <c r="C327" s="62"/>
      <c r="D327" s="62"/>
      <c r="E327" s="62"/>
      <c r="F327" s="62"/>
      <c r="G327" s="62"/>
      <c r="H327" s="62"/>
      <c r="I327" s="62"/>
      <c r="J327" s="62"/>
      <c r="K327" s="62"/>
      <c r="L327" s="46"/>
      <c r="M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</row>
  </sheetData>
  <sheetProtection sheet="1" autoFilter="0" formatColumns="0" formatRows="0" objects="1" scenarios="1" spinCount="100000" saltValue="J8BKR92HOlwF8CLPp47To6aKE3GUBmVasdCvk3rXpfqjMvThPR+Pj8/BcP+rqrekKFM7GRPY5OXJ73WaoxzK7Q==" hashValue="KPCXg0ZaJ3uyQOMWtLbGZHzrotc9ZXG/JlMuQfiv3z99JxdASE8ipwU4ViHqpkll2XPjyhtdyCK52+pIqudrqw==" algorithmName="SHA-512" password="CC35"/>
  <autoFilter ref="C88:K32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5_01/977151117"/>
    <hyperlink ref="F98" r:id="rId2" display="https://podminky.urs.cz/item/CS_URS_2025_01/977151123"/>
    <hyperlink ref="F103" r:id="rId3" display="https://podminky.urs.cz/item/CS_URS_2025_01/997013211"/>
    <hyperlink ref="F106" r:id="rId4" display="https://podminky.urs.cz/item/CS_URS_2025_01/997013501"/>
    <hyperlink ref="F109" r:id="rId5" display="https://podminky.urs.cz/item/CS_URS_2025_01/997013509"/>
    <hyperlink ref="F113" r:id="rId6" display="https://podminky.urs.cz/item/CS_URS_2025_01/997013631"/>
    <hyperlink ref="F118" r:id="rId7" display="https://podminky.urs.cz/item/CS_URS_2025_01/721100902"/>
    <hyperlink ref="F121" r:id="rId8" display="https://podminky.urs.cz/item/CS_URS_2025_01/721100911"/>
    <hyperlink ref="F124" r:id="rId9" display="https://podminky.urs.cz/item/CS_URS_2025_01/721171803"/>
    <hyperlink ref="F127" r:id="rId10" display="https://podminky.urs.cz/item/CS_URS_2025_01/721171808"/>
    <hyperlink ref="F130" r:id="rId11" display="https://podminky.urs.cz/item/CS_URS_2025_01/721171905"/>
    <hyperlink ref="F133" r:id="rId12" display="https://podminky.urs.cz/item/CS_URS_2025_01/721171915"/>
    <hyperlink ref="F138" r:id="rId13" display="https://podminky.urs.cz/item/CS_URS_2025_01/721174041"/>
    <hyperlink ref="F141" r:id="rId14" display="https://podminky.urs.cz/item/CS_URS_2025_01/721174042"/>
    <hyperlink ref="F144" r:id="rId15" display="https://podminky.urs.cz/item/CS_URS_2025_01/721174043"/>
    <hyperlink ref="F147" r:id="rId16" display="https://podminky.urs.cz/item/CS_URS_2025_01/721174045"/>
    <hyperlink ref="F150" r:id="rId17" display="https://podminky.urs.cz/item/CS_URS_2025_01/721194104"/>
    <hyperlink ref="F153" r:id="rId18" display="https://podminky.urs.cz/item/CS_URS_2025_01/721194105"/>
    <hyperlink ref="F156" r:id="rId19" display="https://podminky.urs.cz/item/CS_URS_2025_01/721194109"/>
    <hyperlink ref="F175" r:id="rId20" display="https://podminky.urs.cz/item/CS_URS_2025_01/721290111"/>
    <hyperlink ref="F178" r:id="rId21" display="https://podminky.urs.cz/item/CS_URS_2025_01/998721311"/>
    <hyperlink ref="F182" r:id="rId22" display="https://podminky.urs.cz/item/CS_URS_2025_01/722110912"/>
    <hyperlink ref="F185" r:id="rId23" display="https://podminky.urs.cz/item/CS_URS_2025_01/722130901"/>
    <hyperlink ref="F188" r:id="rId24" display="https://podminky.urs.cz/item/CS_URS_2025_01/722131912"/>
    <hyperlink ref="F191" r:id="rId25" display="https://podminky.urs.cz/item/CS_URS_2025_01/722170801"/>
    <hyperlink ref="F194" r:id="rId26" display="https://podminky.urs.cz/item/CS_URS_2025_01/722174913"/>
    <hyperlink ref="F197" r:id="rId27" display="https://podminky.urs.cz/item/CS_URS_2025_01/722175002"/>
    <hyperlink ref="F200" r:id="rId28" display="https://podminky.urs.cz/item/CS_URS_2025_01/722175003"/>
    <hyperlink ref="F203" r:id="rId29" display="https://podminky.urs.cz/item/CS_URS_2025_01/722181251"/>
    <hyperlink ref="F206" r:id="rId30" display="https://podminky.urs.cz/item/CS_URS_2025_01/722181252"/>
    <hyperlink ref="F209" r:id="rId31" display="https://podminky.urs.cz/item/CS_URS_2025_01/722181851"/>
    <hyperlink ref="F212" r:id="rId32" display="https://podminky.urs.cz/item/CS_URS_2025_01/722190901"/>
    <hyperlink ref="F219" r:id="rId33" display="https://podminky.urs.cz/item/CS_URS_2025_01/722190401"/>
    <hyperlink ref="F222" r:id="rId34" display="https://podminky.urs.cz/item/CS_URS_2025_01/722232043"/>
    <hyperlink ref="F225" r:id="rId35" display="https://podminky.urs.cz/item/CS_URS_2025_01/722232044"/>
    <hyperlink ref="F230" r:id="rId36" display="https://podminky.urs.cz/item/CS_URS_2025_01/722290234"/>
    <hyperlink ref="F233" r:id="rId37" display="https://podminky.urs.cz/item/CS_URS_2025_01/722290246"/>
    <hyperlink ref="F236" r:id="rId38" display="https://podminky.urs.cz/item/CS_URS_2025_01/998722311"/>
    <hyperlink ref="F240" r:id="rId39" display="https://podminky.urs.cz/item/CS_URS_2025_01/725112022"/>
    <hyperlink ref="F243" r:id="rId40" display="https://podminky.urs.cz/item/CS_URS_2025_01/725112023"/>
    <hyperlink ref="F250" r:id="rId41" display="https://podminky.urs.cz/item/CS_URS_2025_01/725211602"/>
    <hyperlink ref="F257" r:id="rId42" display="https://podminky.urs.cz/item/CS_URS_2025_01/725211681"/>
    <hyperlink ref="F270" r:id="rId43" display="https://podminky.urs.cz/item/CS_URS_2025_01/725822611"/>
    <hyperlink ref="F273" r:id="rId44" display="https://podminky.urs.cz/item/CS_URS_2025_01/725851307"/>
    <hyperlink ref="F276" r:id="rId45" display="https://podminky.urs.cz/item/CS_URS_2025_01/725851325"/>
    <hyperlink ref="F283" r:id="rId46" display="https://podminky.urs.cz/item/CS_URS_2025_01/725862113"/>
    <hyperlink ref="F288" r:id="rId47" display="https://podminky.urs.cz/item/CS_URS_2025_01/998725311"/>
    <hyperlink ref="F292" r:id="rId48" display="https://podminky.urs.cz/item/CS_URS_2025_01/726131041"/>
    <hyperlink ref="F295" r:id="rId49" display="https://podminky.urs.cz/item/CS_URS_2025_01/726131043"/>
    <hyperlink ref="F298" r:id="rId50" display="https://podminky.urs.cz/item/CS_URS_2025_01/726191001"/>
    <hyperlink ref="F301" r:id="rId51" display="https://podminky.urs.cz/item/CS_URS_2025_01/726191002"/>
    <hyperlink ref="F310" r:id="rId52" display="https://podminky.urs.cz/item/CS_URS_2025_01/998726311"/>
    <hyperlink ref="F314" r:id="rId53" display="https://podminky.urs.cz/item/CS_URS_2025_01/767995101"/>
    <hyperlink ref="F323" r:id="rId54" display="https://podminky.urs.cz/item/CS_URS_2025_01/998767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KKN a.s.Objekt B-1.NP angiologická ambulance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2335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1329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2336</v>
      </c>
      <c r="F24" s="40"/>
      <c r="G24" s="40"/>
      <c r="H24" s="40"/>
      <c r="I24" s="134" t="s">
        <v>28</v>
      </c>
      <c r="J24" s="138" t="s">
        <v>1329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ROUND((SUM(BE86:BE164)),  2)</f>
        <v>0</v>
      </c>
      <c r="G33" s="40"/>
      <c r="H33" s="40"/>
      <c r="I33" s="150">
        <v>0.20999999999999999</v>
      </c>
      <c r="J33" s="149">
        <f>ROUND(((SUM(BE86:BE164))*I33),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ROUND((SUM(BF86:BF164)),  2)</f>
        <v>0</v>
      </c>
      <c r="G34" s="40"/>
      <c r="H34" s="40"/>
      <c r="I34" s="150">
        <v>0.12</v>
      </c>
      <c r="J34" s="149">
        <f>ROUND(((SUM(BF86:BF164))*I34),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ROUND((SUM(BG86:BG164)),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ROUND((SUM(BH86:BH164)),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ROUND((SUM(BI86:BI164)),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KKN a.s.Objekt B-1.NP angiologická ambulance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06 - Ústřední vytápění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Karlovy Vary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KKN a.s.nem.Karlovy Vary,Bezručova 19,Karlovy Vary</v>
      </c>
      <c r="G54" s="42"/>
      <c r="H54" s="42"/>
      <c r="I54" s="34" t="s">
        <v>31</v>
      </c>
      <c r="J54" s="38" t="str">
        <f>E21</f>
        <v>Jan Sobotka,Kynšperk n.O.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Tezaur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120</v>
      </c>
      <c r="E62" s="170"/>
      <c r="F62" s="170"/>
      <c r="G62" s="170"/>
      <c r="H62" s="170"/>
      <c r="I62" s="170"/>
      <c r="J62" s="171">
        <f>J102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2337</v>
      </c>
      <c r="E63" s="176"/>
      <c r="F63" s="176"/>
      <c r="G63" s="176"/>
      <c r="H63" s="176"/>
      <c r="I63" s="176"/>
      <c r="J63" s="177">
        <f>J103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2338</v>
      </c>
      <c r="E64" s="176"/>
      <c r="F64" s="176"/>
      <c r="G64" s="176"/>
      <c r="H64" s="176"/>
      <c r="I64" s="176"/>
      <c r="J64" s="177">
        <f>J122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2339</v>
      </c>
      <c r="E65" s="176"/>
      <c r="F65" s="176"/>
      <c r="G65" s="176"/>
      <c r="H65" s="176"/>
      <c r="I65" s="176"/>
      <c r="J65" s="177">
        <f>J143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2009</v>
      </c>
      <c r="E66" s="170"/>
      <c r="F66" s="170"/>
      <c r="G66" s="170"/>
      <c r="H66" s="170"/>
      <c r="I66" s="170"/>
      <c r="J66" s="171">
        <f>J160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133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KKN a.s.Objekt B-1.NP angiologická ambulance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06 - Ústřední vytápění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Karlovy Vary</v>
      </c>
      <c r="G80" s="42"/>
      <c r="H80" s="42"/>
      <c r="I80" s="34" t="s">
        <v>23</v>
      </c>
      <c r="J80" s="74" t="str">
        <f>IF(J12="","",J12)</f>
        <v>14. 5. 2025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25</v>
      </c>
      <c r="D82" s="42"/>
      <c r="E82" s="42"/>
      <c r="F82" s="29" t="str">
        <f>E15</f>
        <v>KKN a.s.nem.Karlovy Vary,Bezručova 19,Karlovy Vary</v>
      </c>
      <c r="G82" s="42"/>
      <c r="H82" s="42"/>
      <c r="I82" s="34" t="s">
        <v>31</v>
      </c>
      <c r="J82" s="38" t="str">
        <f>E21</f>
        <v>Jan Sobotka,Kynšperk n.O.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Pavel Tezaur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134</v>
      </c>
      <c r="D85" s="182" t="s">
        <v>59</v>
      </c>
      <c r="E85" s="182" t="s">
        <v>55</v>
      </c>
      <c r="F85" s="182" t="s">
        <v>56</v>
      </c>
      <c r="G85" s="182" t="s">
        <v>135</v>
      </c>
      <c r="H85" s="182" t="s">
        <v>136</v>
      </c>
      <c r="I85" s="182" t="s">
        <v>137</v>
      </c>
      <c r="J85" s="182" t="s">
        <v>112</v>
      </c>
      <c r="K85" s="183" t="s">
        <v>138</v>
      </c>
      <c r="L85" s="184"/>
      <c r="M85" s="94" t="s">
        <v>19</v>
      </c>
      <c r="N85" s="95" t="s">
        <v>44</v>
      </c>
      <c r="O85" s="95" t="s">
        <v>139</v>
      </c>
      <c r="P85" s="95" t="s">
        <v>140</v>
      </c>
      <c r="Q85" s="95" t="s">
        <v>141</v>
      </c>
      <c r="R85" s="95" t="s">
        <v>142</v>
      </c>
      <c r="S85" s="95" t="s">
        <v>143</v>
      </c>
      <c r="T85" s="96" t="s">
        <v>144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145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P87+P102+P160</f>
        <v>0</v>
      </c>
      <c r="Q86" s="98"/>
      <c r="R86" s="187">
        <f>R87+R102+R160</f>
        <v>0.14430999999999999</v>
      </c>
      <c r="S86" s="98"/>
      <c r="T86" s="188">
        <f>T87+T102+T160</f>
        <v>0.095479999999999995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73</v>
      </c>
      <c r="AU86" s="19" t="s">
        <v>113</v>
      </c>
      <c r="BK86" s="189">
        <f>BK87+BK102+BK160</f>
        <v>0</v>
      </c>
    </row>
    <row r="87" s="12" customFormat="1" ht="25.92" customHeight="1">
      <c r="A87" s="12"/>
      <c r="B87" s="190"/>
      <c r="C87" s="191"/>
      <c r="D87" s="192" t="s">
        <v>73</v>
      </c>
      <c r="E87" s="193" t="s">
        <v>146</v>
      </c>
      <c r="F87" s="193" t="s">
        <v>147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</f>
        <v>0</v>
      </c>
      <c r="Q87" s="198"/>
      <c r="R87" s="199">
        <f>R88</f>
        <v>0</v>
      </c>
      <c r="S87" s="198"/>
      <c r="T87" s="200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82</v>
      </c>
      <c r="AT87" s="202" t="s">
        <v>73</v>
      </c>
      <c r="AU87" s="202" t="s">
        <v>74</v>
      </c>
      <c r="AY87" s="201" t="s">
        <v>148</v>
      </c>
      <c r="BK87" s="203">
        <f>BK88</f>
        <v>0</v>
      </c>
    </row>
    <row r="88" s="12" customFormat="1" ht="22.8" customHeight="1">
      <c r="A88" s="12"/>
      <c r="B88" s="190"/>
      <c r="C88" s="191"/>
      <c r="D88" s="192" t="s">
        <v>73</v>
      </c>
      <c r="E88" s="204" t="s">
        <v>369</v>
      </c>
      <c r="F88" s="204" t="s">
        <v>370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SUM(P89:P101)</f>
        <v>0</v>
      </c>
      <c r="Q88" s="198"/>
      <c r="R88" s="199">
        <f>SUM(R89:R101)</f>
        <v>0</v>
      </c>
      <c r="S88" s="198"/>
      <c r="T88" s="200">
        <f>SUM(T89:T101)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82</v>
      </c>
      <c r="AT88" s="202" t="s">
        <v>73</v>
      </c>
      <c r="AU88" s="202" t="s">
        <v>82</v>
      </c>
      <c r="AY88" s="201" t="s">
        <v>148</v>
      </c>
      <c r="BK88" s="203">
        <f>SUM(BK89:BK101)</f>
        <v>0</v>
      </c>
    </row>
    <row r="89" s="2" customFormat="1" ht="16.5" customHeight="1">
      <c r="A89" s="40"/>
      <c r="B89" s="41"/>
      <c r="C89" s="206" t="s">
        <v>82</v>
      </c>
      <c r="D89" s="206" t="s">
        <v>151</v>
      </c>
      <c r="E89" s="207" t="s">
        <v>372</v>
      </c>
      <c r="F89" s="208" t="s">
        <v>373</v>
      </c>
      <c r="G89" s="209" t="s">
        <v>154</v>
      </c>
      <c r="H89" s="210">
        <v>0.095000000000000001</v>
      </c>
      <c r="I89" s="211"/>
      <c r="J89" s="212">
        <f>ROUND(I89*H89,2)</f>
        <v>0</v>
      </c>
      <c r="K89" s="208" t="s">
        <v>155</v>
      </c>
      <c r="L89" s="46"/>
      <c r="M89" s="213" t="s">
        <v>19</v>
      </c>
      <c r="N89" s="214" t="s">
        <v>45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156</v>
      </c>
      <c r="AT89" s="217" t="s">
        <v>151</v>
      </c>
      <c r="AU89" s="217" t="s">
        <v>84</v>
      </c>
      <c r="AY89" s="19" t="s">
        <v>148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82</v>
      </c>
      <c r="BK89" s="218">
        <f>ROUND(I89*H89,2)</f>
        <v>0</v>
      </c>
      <c r="BL89" s="19" t="s">
        <v>156</v>
      </c>
      <c r="BM89" s="217" t="s">
        <v>2340</v>
      </c>
    </row>
    <row r="90" s="2" customFormat="1">
      <c r="A90" s="40"/>
      <c r="B90" s="41"/>
      <c r="C90" s="42"/>
      <c r="D90" s="219" t="s">
        <v>158</v>
      </c>
      <c r="E90" s="42"/>
      <c r="F90" s="220" t="s">
        <v>375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158</v>
      </c>
      <c r="AU90" s="19" t="s">
        <v>84</v>
      </c>
    </row>
    <row r="91" s="2" customFormat="1">
      <c r="A91" s="40"/>
      <c r="B91" s="41"/>
      <c r="C91" s="42"/>
      <c r="D91" s="224" t="s">
        <v>160</v>
      </c>
      <c r="E91" s="42"/>
      <c r="F91" s="225" t="s">
        <v>376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160</v>
      </c>
      <c r="AU91" s="19" t="s">
        <v>84</v>
      </c>
    </row>
    <row r="92" s="2" customFormat="1" ht="16.5" customHeight="1">
      <c r="A92" s="40"/>
      <c r="B92" s="41"/>
      <c r="C92" s="206" t="s">
        <v>84</v>
      </c>
      <c r="D92" s="206" t="s">
        <v>151</v>
      </c>
      <c r="E92" s="207" t="s">
        <v>378</v>
      </c>
      <c r="F92" s="208" t="s">
        <v>379</v>
      </c>
      <c r="G92" s="209" t="s">
        <v>154</v>
      </c>
      <c r="H92" s="210">
        <v>0.095000000000000001</v>
      </c>
      <c r="I92" s="211"/>
      <c r="J92" s="212">
        <f>ROUND(I92*H92,2)</f>
        <v>0</v>
      </c>
      <c r="K92" s="208" t="s">
        <v>155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156</v>
      </c>
      <c r="AT92" s="217" t="s">
        <v>151</v>
      </c>
      <c r="AU92" s="217" t="s">
        <v>84</v>
      </c>
      <c r="AY92" s="19" t="s">
        <v>148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82</v>
      </c>
      <c r="BK92" s="218">
        <f>ROUND(I92*H92,2)</f>
        <v>0</v>
      </c>
      <c r="BL92" s="19" t="s">
        <v>156</v>
      </c>
      <c r="BM92" s="217" t="s">
        <v>2341</v>
      </c>
    </row>
    <row r="93" s="2" customFormat="1">
      <c r="A93" s="40"/>
      <c r="B93" s="41"/>
      <c r="C93" s="42"/>
      <c r="D93" s="219" t="s">
        <v>158</v>
      </c>
      <c r="E93" s="42"/>
      <c r="F93" s="220" t="s">
        <v>381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158</v>
      </c>
      <c r="AU93" s="19" t="s">
        <v>84</v>
      </c>
    </row>
    <row r="94" s="2" customFormat="1">
      <c r="A94" s="40"/>
      <c r="B94" s="41"/>
      <c r="C94" s="42"/>
      <c r="D94" s="224" t="s">
        <v>160</v>
      </c>
      <c r="E94" s="42"/>
      <c r="F94" s="225" t="s">
        <v>382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160</v>
      </c>
      <c r="AU94" s="19" t="s">
        <v>84</v>
      </c>
    </row>
    <row r="95" s="2" customFormat="1" ht="16.5" customHeight="1">
      <c r="A95" s="40"/>
      <c r="B95" s="41"/>
      <c r="C95" s="206" t="s">
        <v>149</v>
      </c>
      <c r="D95" s="206" t="s">
        <v>151</v>
      </c>
      <c r="E95" s="207" t="s">
        <v>384</v>
      </c>
      <c r="F95" s="208" t="s">
        <v>385</v>
      </c>
      <c r="G95" s="209" t="s">
        <v>154</v>
      </c>
      <c r="H95" s="210">
        <v>1.8049999999999999</v>
      </c>
      <c r="I95" s="211"/>
      <c r="J95" s="212">
        <f>ROUND(I95*H95,2)</f>
        <v>0</v>
      </c>
      <c r="K95" s="208" t="s">
        <v>155</v>
      </c>
      <c r="L95" s="46"/>
      <c r="M95" s="213" t="s">
        <v>19</v>
      </c>
      <c r="N95" s="214" t="s">
        <v>45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156</v>
      </c>
      <c r="AT95" s="217" t="s">
        <v>151</v>
      </c>
      <c r="AU95" s="217" t="s">
        <v>84</v>
      </c>
      <c r="AY95" s="19" t="s">
        <v>148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82</v>
      </c>
      <c r="BK95" s="218">
        <f>ROUND(I95*H95,2)</f>
        <v>0</v>
      </c>
      <c r="BL95" s="19" t="s">
        <v>156</v>
      </c>
      <c r="BM95" s="217" t="s">
        <v>2342</v>
      </c>
    </row>
    <row r="96" s="2" customFormat="1">
      <c r="A96" s="40"/>
      <c r="B96" s="41"/>
      <c r="C96" s="42"/>
      <c r="D96" s="219" t="s">
        <v>158</v>
      </c>
      <c r="E96" s="42"/>
      <c r="F96" s="220" t="s">
        <v>387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158</v>
      </c>
      <c r="AU96" s="19" t="s">
        <v>84</v>
      </c>
    </row>
    <row r="97" s="2" customFormat="1">
      <c r="A97" s="40"/>
      <c r="B97" s="41"/>
      <c r="C97" s="42"/>
      <c r="D97" s="224" t="s">
        <v>160</v>
      </c>
      <c r="E97" s="42"/>
      <c r="F97" s="225" t="s">
        <v>388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160</v>
      </c>
      <c r="AU97" s="19" t="s">
        <v>84</v>
      </c>
    </row>
    <row r="98" s="14" customFormat="1">
      <c r="A98" s="14"/>
      <c r="B98" s="236"/>
      <c r="C98" s="237"/>
      <c r="D98" s="219" t="s">
        <v>162</v>
      </c>
      <c r="E98" s="237"/>
      <c r="F98" s="239" t="s">
        <v>2343</v>
      </c>
      <c r="G98" s="237"/>
      <c r="H98" s="240">
        <v>1.8049999999999999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162</v>
      </c>
      <c r="AU98" s="246" t="s">
        <v>84</v>
      </c>
      <c r="AV98" s="14" t="s">
        <v>84</v>
      </c>
      <c r="AW98" s="14" t="s">
        <v>4</v>
      </c>
      <c r="AX98" s="14" t="s">
        <v>82</v>
      </c>
      <c r="AY98" s="246" t="s">
        <v>148</v>
      </c>
    </row>
    <row r="99" s="2" customFormat="1" ht="21.75" customHeight="1">
      <c r="A99" s="40"/>
      <c r="B99" s="41"/>
      <c r="C99" s="206" t="s">
        <v>156</v>
      </c>
      <c r="D99" s="206" t="s">
        <v>151</v>
      </c>
      <c r="E99" s="207" t="s">
        <v>391</v>
      </c>
      <c r="F99" s="208" t="s">
        <v>392</v>
      </c>
      <c r="G99" s="209" t="s">
        <v>154</v>
      </c>
      <c r="H99" s="210">
        <v>0.095000000000000001</v>
      </c>
      <c r="I99" s="211"/>
      <c r="J99" s="212">
        <f>ROUND(I99*H99,2)</f>
        <v>0</v>
      </c>
      <c r="K99" s="208" t="s">
        <v>155</v>
      </c>
      <c r="L99" s="46"/>
      <c r="M99" s="213" t="s">
        <v>19</v>
      </c>
      <c r="N99" s="214" t="s">
        <v>45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156</v>
      </c>
      <c r="AT99" s="217" t="s">
        <v>151</v>
      </c>
      <c r="AU99" s="217" t="s">
        <v>84</v>
      </c>
      <c r="AY99" s="19" t="s">
        <v>148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82</v>
      </c>
      <c r="BK99" s="218">
        <f>ROUND(I99*H99,2)</f>
        <v>0</v>
      </c>
      <c r="BL99" s="19" t="s">
        <v>156</v>
      </c>
      <c r="BM99" s="217" t="s">
        <v>2344</v>
      </c>
    </row>
    <row r="100" s="2" customFormat="1">
      <c r="A100" s="40"/>
      <c r="B100" s="41"/>
      <c r="C100" s="42"/>
      <c r="D100" s="219" t="s">
        <v>158</v>
      </c>
      <c r="E100" s="42"/>
      <c r="F100" s="220" t="s">
        <v>394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158</v>
      </c>
      <c r="AU100" s="19" t="s">
        <v>84</v>
      </c>
    </row>
    <row r="101" s="2" customFormat="1">
      <c r="A101" s="40"/>
      <c r="B101" s="41"/>
      <c r="C101" s="42"/>
      <c r="D101" s="224" t="s">
        <v>160</v>
      </c>
      <c r="E101" s="42"/>
      <c r="F101" s="225" t="s">
        <v>395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160</v>
      </c>
      <c r="AU101" s="19" t="s">
        <v>84</v>
      </c>
    </row>
    <row r="102" s="12" customFormat="1" ht="25.92" customHeight="1">
      <c r="A102" s="12"/>
      <c r="B102" s="190"/>
      <c r="C102" s="191"/>
      <c r="D102" s="192" t="s">
        <v>73</v>
      </c>
      <c r="E102" s="193" t="s">
        <v>404</v>
      </c>
      <c r="F102" s="193" t="s">
        <v>405</v>
      </c>
      <c r="G102" s="191"/>
      <c r="H102" s="191"/>
      <c r="I102" s="194"/>
      <c r="J102" s="195">
        <f>BK102</f>
        <v>0</v>
      </c>
      <c r="K102" s="191"/>
      <c r="L102" s="196"/>
      <c r="M102" s="197"/>
      <c r="N102" s="198"/>
      <c r="O102" s="198"/>
      <c r="P102" s="199">
        <f>P103+P122+P143</f>
        <v>0</v>
      </c>
      <c r="Q102" s="198"/>
      <c r="R102" s="199">
        <f>R103+R122+R143</f>
        <v>0.14430999999999999</v>
      </c>
      <c r="S102" s="198"/>
      <c r="T102" s="200">
        <f>T103+T122+T143</f>
        <v>0.095479999999999995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84</v>
      </c>
      <c r="AT102" s="202" t="s">
        <v>73</v>
      </c>
      <c r="AU102" s="202" t="s">
        <v>74</v>
      </c>
      <c r="AY102" s="201" t="s">
        <v>148</v>
      </c>
      <c r="BK102" s="203">
        <f>BK103+BK122+BK143</f>
        <v>0</v>
      </c>
    </row>
    <row r="103" s="12" customFormat="1" ht="22.8" customHeight="1">
      <c r="A103" s="12"/>
      <c r="B103" s="190"/>
      <c r="C103" s="191"/>
      <c r="D103" s="192" t="s">
        <v>73</v>
      </c>
      <c r="E103" s="204" t="s">
        <v>2345</v>
      </c>
      <c r="F103" s="204" t="s">
        <v>2346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SUM(P104:P121)</f>
        <v>0</v>
      </c>
      <c r="Q103" s="198"/>
      <c r="R103" s="199">
        <f>SUM(R104:R121)</f>
        <v>0.025079999999999998</v>
      </c>
      <c r="S103" s="198"/>
      <c r="T103" s="200">
        <f>SUM(T104:T121)</f>
        <v>0.01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84</v>
      </c>
      <c r="AT103" s="202" t="s">
        <v>73</v>
      </c>
      <c r="AU103" s="202" t="s">
        <v>82</v>
      </c>
      <c r="AY103" s="201" t="s">
        <v>148</v>
      </c>
      <c r="BK103" s="203">
        <f>SUM(BK104:BK121)</f>
        <v>0</v>
      </c>
    </row>
    <row r="104" s="2" customFormat="1" ht="16.5" customHeight="1">
      <c r="A104" s="40"/>
      <c r="B104" s="41"/>
      <c r="C104" s="206" t="s">
        <v>186</v>
      </c>
      <c r="D104" s="206" t="s">
        <v>151</v>
      </c>
      <c r="E104" s="207" t="s">
        <v>2347</v>
      </c>
      <c r="F104" s="208" t="s">
        <v>2348</v>
      </c>
      <c r="G104" s="209" t="s">
        <v>356</v>
      </c>
      <c r="H104" s="210">
        <v>10</v>
      </c>
      <c r="I104" s="211"/>
      <c r="J104" s="212">
        <f>ROUND(I104*H104,2)</f>
        <v>0</v>
      </c>
      <c r="K104" s="208" t="s">
        <v>155</v>
      </c>
      <c r="L104" s="46"/>
      <c r="M104" s="213" t="s">
        <v>19</v>
      </c>
      <c r="N104" s="214" t="s">
        <v>45</v>
      </c>
      <c r="O104" s="86"/>
      <c r="P104" s="215">
        <f>O104*H104</f>
        <v>0</v>
      </c>
      <c r="Q104" s="215">
        <v>2.0000000000000002E-05</v>
      </c>
      <c r="R104" s="215">
        <f>Q104*H104</f>
        <v>0.00020000000000000001</v>
      </c>
      <c r="S104" s="215">
        <v>0.001</v>
      </c>
      <c r="T104" s="216">
        <f>S104*H104</f>
        <v>0.01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271</v>
      </c>
      <c r="AT104" s="217" t="s">
        <v>151</v>
      </c>
      <c r="AU104" s="217" t="s">
        <v>84</v>
      </c>
      <c r="AY104" s="19" t="s">
        <v>148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82</v>
      </c>
      <c r="BK104" s="218">
        <f>ROUND(I104*H104,2)</f>
        <v>0</v>
      </c>
      <c r="BL104" s="19" t="s">
        <v>271</v>
      </c>
      <c r="BM104" s="217" t="s">
        <v>2349</v>
      </c>
    </row>
    <row r="105" s="2" customFormat="1">
      <c r="A105" s="40"/>
      <c r="B105" s="41"/>
      <c r="C105" s="42"/>
      <c r="D105" s="219" t="s">
        <v>158</v>
      </c>
      <c r="E105" s="42"/>
      <c r="F105" s="220" t="s">
        <v>2350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158</v>
      </c>
      <c r="AU105" s="19" t="s">
        <v>84</v>
      </c>
    </row>
    <row r="106" s="2" customFormat="1">
      <c r="A106" s="40"/>
      <c r="B106" s="41"/>
      <c r="C106" s="42"/>
      <c r="D106" s="224" t="s">
        <v>160</v>
      </c>
      <c r="E106" s="42"/>
      <c r="F106" s="225" t="s">
        <v>2351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160</v>
      </c>
      <c r="AU106" s="19" t="s">
        <v>84</v>
      </c>
    </row>
    <row r="107" s="2" customFormat="1" ht="16.5" customHeight="1">
      <c r="A107" s="40"/>
      <c r="B107" s="41"/>
      <c r="C107" s="206" t="s">
        <v>171</v>
      </c>
      <c r="D107" s="206" t="s">
        <v>151</v>
      </c>
      <c r="E107" s="207" t="s">
        <v>2352</v>
      </c>
      <c r="F107" s="208" t="s">
        <v>2353</v>
      </c>
      <c r="G107" s="209" t="s">
        <v>356</v>
      </c>
      <c r="H107" s="210">
        <v>14</v>
      </c>
      <c r="I107" s="211"/>
      <c r="J107" s="212">
        <f>ROUND(I107*H107,2)</f>
        <v>0</v>
      </c>
      <c r="K107" s="208" t="s">
        <v>155</v>
      </c>
      <c r="L107" s="46"/>
      <c r="M107" s="213" t="s">
        <v>19</v>
      </c>
      <c r="N107" s="214" t="s">
        <v>45</v>
      </c>
      <c r="O107" s="86"/>
      <c r="P107" s="215">
        <f>O107*H107</f>
        <v>0</v>
      </c>
      <c r="Q107" s="215">
        <v>0.00148</v>
      </c>
      <c r="R107" s="215">
        <f>Q107*H107</f>
        <v>0.020719999999999999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271</v>
      </c>
      <c r="AT107" s="217" t="s">
        <v>151</v>
      </c>
      <c r="AU107" s="217" t="s">
        <v>84</v>
      </c>
      <c r="AY107" s="19" t="s">
        <v>148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82</v>
      </c>
      <c r="BK107" s="218">
        <f>ROUND(I107*H107,2)</f>
        <v>0</v>
      </c>
      <c r="BL107" s="19" t="s">
        <v>271</v>
      </c>
      <c r="BM107" s="217" t="s">
        <v>2354</v>
      </c>
    </row>
    <row r="108" s="2" customFormat="1">
      <c r="A108" s="40"/>
      <c r="B108" s="41"/>
      <c r="C108" s="42"/>
      <c r="D108" s="219" t="s">
        <v>158</v>
      </c>
      <c r="E108" s="42"/>
      <c r="F108" s="220" t="s">
        <v>2355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158</v>
      </c>
      <c r="AU108" s="19" t="s">
        <v>84</v>
      </c>
    </row>
    <row r="109" s="2" customFormat="1">
      <c r="A109" s="40"/>
      <c r="B109" s="41"/>
      <c r="C109" s="42"/>
      <c r="D109" s="224" t="s">
        <v>160</v>
      </c>
      <c r="E109" s="42"/>
      <c r="F109" s="225" t="s">
        <v>2356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160</v>
      </c>
      <c r="AU109" s="19" t="s">
        <v>84</v>
      </c>
    </row>
    <row r="110" s="2" customFormat="1" ht="16.5" customHeight="1">
      <c r="A110" s="40"/>
      <c r="B110" s="41"/>
      <c r="C110" s="206" t="s">
        <v>198</v>
      </c>
      <c r="D110" s="206" t="s">
        <v>151</v>
      </c>
      <c r="E110" s="207" t="s">
        <v>2357</v>
      </c>
      <c r="F110" s="208" t="s">
        <v>2358</v>
      </c>
      <c r="G110" s="209" t="s">
        <v>356</v>
      </c>
      <c r="H110" s="210">
        <v>14</v>
      </c>
      <c r="I110" s="211"/>
      <c r="J110" s="212">
        <f>ROUND(I110*H110,2)</f>
        <v>0</v>
      </c>
      <c r="K110" s="208" t="s">
        <v>155</v>
      </c>
      <c r="L110" s="46"/>
      <c r="M110" s="213" t="s">
        <v>19</v>
      </c>
      <c r="N110" s="214" t="s">
        <v>45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271</v>
      </c>
      <c r="AT110" s="217" t="s">
        <v>151</v>
      </c>
      <c r="AU110" s="217" t="s">
        <v>84</v>
      </c>
      <c r="AY110" s="19" t="s">
        <v>148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82</v>
      </c>
      <c r="BK110" s="218">
        <f>ROUND(I110*H110,2)</f>
        <v>0</v>
      </c>
      <c r="BL110" s="19" t="s">
        <v>271</v>
      </c>
      <c r="BM110" s="217" t="s">
        <v>2359</v>
      </c>
    </row>
    <row r="111" s="2" customFormat="1">
      <c r="A111" s="40"/>
      <c r="B111" s="41"/>
      <c r="C111" s="42"/>
      <c r="D111" s="219" t="s">
        <v>158</v>
      </c>
      <c r="E111" s="42"/>
      <c r="F111" s="220" t="s">
        <v>2360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158</v>
      </c>
      <c r="AU111" s="19" t="s">
        <v>84</v>
      </c>
    </row>
    <row r="112" s="2" customFormat="1">
      <c r="A112" s="40"/>
      <c r="B112" s="41"/>
      <c r="C112" s="42"/>
      <c r="D112" s="224" t="s">
        <v>160</v>
      </c>
      <c r="E112" s="42"/>
      <c r="F112" s="225" t="s">
        <v>2361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160</v>
      </c>
      <c r="AU112" s="19" t="s">
        <v>84</v>
      </c>
    </row>
    <row r="113" s="2" customFormat="1" ht="21.75" customHeight="1">
      <c r="A113" s="40"/>
      <c r="B113" s="41"/>
      <c r="C113" s="206" t="s">
        <v>204</v>
      </c>
      <c r="D113" s="206" t="s">
        <v>151</v>
      </c>
      <c r="E113" s="207" t="s">
        <v>2362</v>
      </c>
      <c r="F113" s="208" t="s">
        <v>2363</v>
      </c>
      <c r="G113" s="209" t="s">
        <v>356</v>
      </c>
      <c r="H113" s="210">
        <v>4</v>
      </c>
      <c r="I113" s="211"/>
      <c r="J113" s="212">
        <f>ROUND(I113*H113,2)</f>
        <v>0</v>
      </c>
      <c r="K113" s="208" t="s">
        <v>155</v>
      </c>
      <c r="L113" s="46"/>
      <c r="M113" s="213" t="s">
        <v>19</v>
      </c>
      <c r="N113" s="214" t="s">
        <v>45</v>
      </c>
      <c r="O113" s="86"/>
      <c r="P113" s="215">
        <f>O113*H113</f>
        <v>0</v>
      </c>
      <c r="Q113" s="215">
        <v>0.00020000000000000001</v>
      </c>
      <c r="R113" s="215">
        <f>Q113*H113</f>
        <v>0.00080000000000000004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271</v>
      </c>
      <c r="AT113" s="217" t="s">
        <v>151</v>
      </c>
      <c r="AU113" s="217" t="s">
        <v>84</v>
      </c>
      <c r="AY113" s="19" t="s">
        <v>148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82</v>
      </c>
      <c r="BK113" s="218">
        <f>ROUND(I113*H113,2)</f>
        <v>0</v>
      </c>
      <c r="BL113" s="19" t="s">
        <v>271</v>
      </c>
      <c r="BM113" s="217" t="s">
        <v>2364</v>
      </c>
    </row>
    <row r="114" s="2" customFormat="1">
      <c r="A114" s="40"/>
      <c r="B114" s="41"/>
      <c r="C114" s="42"/>
      <c r="D114" s="219" t="s">
        <v>158</v>
      </c>
      <c r="E114" s="42"/>
      <c r="F114" s="220" t="s">
        <v>2151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158</v>
      </c>
      <c r="AU114" s="19" t="s">
        <v>84</v>
      </c>
    </row>
    <row r="115" s="2" customFormat="1">
      <c r="A115" s="40"/>
      <c r="B115" s="41"/>
      <c r="C115" s="42"/>
      <c r="D115" s="224" t="s">
        <v>160</v>
      </c>
      <c r="E115" s="42"/>
      <c r="F115" s="225" t="s">
        <v>2365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160</v>
      </c>
      <c r="AU115" s="19" t="s">
        <v>84</v>
      </c>
    </row>
    <row r="116" s="2" customFormat="1" ht="24.15" customHeight="1">
      <c r="A116" s="40"/>
      <c r="B116" s="41"/>
      <c r="C116" s="206" t="s">
        <v>216</v>
      </c>
      <c r="D116" s="206" t="s">
        <v>151</v>
      </c>
      <c r="E116" s="207" t="s">
        <v>2366</v>
      </c>
      <c r="F116" s="208" t="s">
        <v>2367</v>
      </c>
      <c r="G116" s="209" t="s">
        <v>356</v>
      </c>
      <c r="H116" s="210">
        <v>14</v>
      </c>
      <c r="I116" s="211"/>
      <c r="J116" s="212">
        <f>ROUND(I116*H116,2)</f>
        <v>0</v>
      </c>
      <c r="K116" s="208" t="s">
        <v>155</v>
      </c>
      <c r="L116" s="46"/>
      <c r="M116" s="213" t="s">
        <v>19</v>
      </c>
      <c r="N116" s="214" t="s">
        <v>45</v>
      </c>
      <c r="O116" s="86"/>
      <c r="P116" s="215">
        <f>O116*H116</f>
        <v>0</v>
      </c>
      <c r="Q116" s="215">
        <v>0.00024000000000000001</v>
      </c>
      <c r="R116" s="215">
        <f>Q116*H116</f>
        <v>0.0033600000000000001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271</v>
      </c>
      <c r="AT116" s="217" t="s">
        <v>151</v>
      </c>
      <c r="AU116" s="217" t="s">
        <v>84</v>
      </c>
      <c r="AY116" s="19" t="s">
        <v>148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82</v>
      </c>
      <c r="BK116" s="218">
        <f>ROUND(I116*H116,2)</f>
        <v>0</v>
      </c>
      <c r="BL116" s="19" t="s">
        <v>271</v>
      </c>
      <c r="BM116" s="217" t="s">
        <v>2368</v>
      </c>
    </row>
    <row r="117" s="2" customFormat="1">
      <c r="A117" s="40"/>
      <c r="B117" s="41"/>
      <c r="C117" s="42"/>
      <c r="D117" s="219" t="s">
        <v>158</v>
      </c>
      <c r="E117" s="42"/>
      <c r="F117" s="220" t="s">
        <v>2156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158</v>
      </c>
      <c r="AU117" s="19" t="s">
        <v>84</v>
      </c>
    </row>
    <row r="118" s="2" customFormat="1">
      <c r="A118" s="40"/>
      <c r="B118" s="41"/>
      <c r="C118" s="42"/>
      <c r="D118" s="224" t="s">
        <v>160</v>
      </c>
      <c r="E118" s="42"/>
      <c r="F118" s="225" t="s">
        <v>2369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84</v>
      </c>
    </row>
    <row r="119" s="2" customFormat="1" ht="16.5" customHeight="1">
      <c r="A119" s="40"/>
      <c r="B119" s="41"/>
      <c r="C119" s="206" t="s">
        <v>224</v>
      </c>
      <c r="D119" s="206" t="s">
        <v>151</v>
      </c>
      <c r="E119" s="207" t="s">
        <v>2370</v>
      </c>
      <c r="F119" s="208" t="s">
        <v>2371</v>
      </c>
      <c r="G119" s="209" t="s">
        <v>434</v>
      </c>
      <c r="H119" s="268"/>
      <c r="I119" s="211"/>
      <c r="J119" s="212">
        <f>ROUND(I119*H119,2)</f>
        <v>0</v>
      </c>
      <c r="K119" s="208" t="s">
        <v>155</v>
      </c>
      <c r="L119" s="46"/>
      <c r="M119" s="213" t="s">
        <v>19</v>
      </c>
      <c r="N119" s="214" t="s">
        <v>45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271</v>
      </c>
      <c r="AT119" s="217" t="s">
        <v>151</v>
      </c>
      <c r="AU119" s="217" t="s">
        <v>84</v>
      </c>
      <c r="AY119" s="19" t="s">
        <v>148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82</v>
      </c>
      <c r="BK119" s="218">
        <f>ROUND(I119*H119,2)</f>
        <v>0</v>
      </c>
      <c r="BL119" s="19" t="s">
        <v>271</v>
      </c>
      <c r="BM119" s="217" t="s">
        <v>2372</v>
      </c>
    </row>
    <row r="120" s="2" customFormat="1">
      <c r="A120" s="40"/>
      <c r="B120" s="41"/>
      <c r="C120" s="42"/>
      <c r="D120" s="219" t="s">
        <v>158</v>
      </c>
      <c r="E120" s="42"/>
      <c r="F120" s="220" t="s">
        <v>2373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158</v>
      </c>
      <c r="AU120" s="19" t="s">
        <v>84</v>
      </c>
    </row>
    <row r="121" s="2" customFormat="1">
      <c r="A121" s="40"/>
      <c r="B121" s="41"/>
      <c r="C121" s="42"/>
      <c r="D121" s="224" t="s">
        <v>160</v>
      </c>
      <c r="E121" s="42"/>
      <c r="F121" s="225" t="s">
        <v>2374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160</v>
      </c>
      <c r="AU121" s="19" t="s">
        <v>84</v>
      </c>
    </row>
    <row r="122" s="12" customFormat="1" ht="22.8" customHeight="1">
      <c r="A122" s="12"/>
      <c r="B122" s="190"/>
      <c r="C122" s="191"/>
      <c r="D122" s="192" t="s">
        <v>73</v>
      </c>
      <c r="E122" s="204" t="s">
        <v>2375</v>
      </c>
      <c r="F122" s="204" t="s">
        <v>2376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SUM(P123:P142)</f>
        <v>0</v>
      </c>
      <c r="Q122" s="198"/>
      <c r="R122" s="199">
        <f>SUM(R123:R142)</f>
        <v>0.0015</v>
      </c>
      <c r="S122" s="198"/>
      <c r="T122" s="200">
        <f>SUM(T123:T142)</f>
        <v>0.0027000000000000001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84</v>
      </c>
      <c r="AT122" s="202" t="s">
        <v>73</v>
      </c>
      <c r="AU122" s="202" t="s">
        <v>82</v>
      </c>
      <c r="AY122" s="201" t="s">
        <v>148</v>
      </c>
      <c r="BK122" s="203">
        <f>SUM(BK123:BK142)</f>
        <v>0</v>
      </c>
    </row>
    <row r="123" s="2" customFormat="1" ht="16.5" customHeight="1">
      <c r="A123" s="40"/>
      <c r="B123" s="41"/>
      <c r="C123" s="206" t="s">
        <v>231</v>
      </c>
      <c r="D123" s="206" t="s">
        <v>151</v>
      </c>
      <c r="E123" s="207" t="s">
        <v>2377</v>
      </c>
      <c r="F123" s="208" t="s">
        <v>2378</v>
      </c>
      <c r="G123" s="209" t="s">
        <v>189</v>
      </c>
      <c r="H123" s="210">
        <v>6</v>
      </c>
      <c r="I123" s="211"/>
      <c r="J123" s="212">
        <f>ROUND(I123*H123,2)</f>
        <v>0</v>
      </c>
      <c r="K123" s="208" t="s">
        <v>155</v>
      </c>
      <c r="L123" s="46"/>
      <c r="M123" s="213" t="s">
        <v>19</v>
      </c>
      <c r="N123" s="214" t="s">
        <v>45</v>
      </c>
      <c r="O123" s="86"/>
      <c r="P123" s="215">
        <f>O123*H123</f>
        <v>0</v>
      </c>
      <c r="Q123" s="215">
        <v>9.0000000000000006E-05</v>
      </c>
      <c r="R123" s="215">
        <f>Q123*H123</f>
        <v>0.00054000000000000001</v>
      </c>
      <c r="S123" s="215">
        <v>0.00044999999999999999</v>
      </c>
      <c r="T123" s="216">
        <f>S123*H123</f>
        <v>0.0027000000000000001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271</v>
      </c>
      <c r="AT123" s="217" t="s">
        <v>151</v>
      </c>
      <c r="AU123" s="217" t="s">
        <v>84</v>
      </c>
      <c r="AY123" s="19" t="s">
        <v>148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82</v>
      </c>
      <c r="BK123" s="218">
        <f>ROUND(I123*H123,2)</f>
        <v>0</v>
      </c>
      <c r="BL123" s="19" t="s">
        <v>271</v>
      </c>
      <c r="BM123" s="217" t="s">
        <v>2379</v>
      </c>
    </row>
    <row r="124" s="2" customFormat="1">
      <c r="A124" s="40"/>
      <c r="B124" s="41"/>
      <c r="C124" s="42"/>
      <c r="D124" s="219" t="s">
        <v>158</v>
      </c>
      <c r="E124" s="42"/>
      <c r="F124" s="220" t="s">
        <v>2380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158</v>
      </c>
      <c r="AU124" s="19" t="s">
        <v>84</v>
      </c>
    </row>
    <row r="125" s="2" customFormat="1">
      <c r="A125" s="40"/>
      <c r="B125" s="41"/>
      <c r="C125" s="42"/>
      <c r="D125" s="224" t="s">
        <v>160</v>
      </c>
      <c r="E125" s="42"/>
      <c r="F125" s="225" t="s">
        <v>2381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160</v>
      </c>
      <c r="AU125" s="19" t="s">
        <v>84</v>
      </c>
    </row>
    <row r="126" s="2" customFormat="1" ht="16.5" customHeight="1">
      <c r="A126" s="40"/>
      <c r="B126" s="41"/>
      <c r="C126" s="206" t="s">
        <v>8</v>
      </c>
      <c r="D126" s="206" t="s">
        <v>151</v>
      </c>
      <c r="E126" s="207" t="s">
        <v>2382</v>
      </c>
      <c r="F126" s="208" t="s">
        <v>2383</v>
      </c>
      <c r="G126" s="209" t="s">
        <v>189</v>
      </c>
      <c r="H126" s="210">
        <v>5</v>
      </c>
      <c r="I126" s="211"/>
      <c r="J126" s="212">
        <f>ROUND(I126*H126,2)</f>
        <v>0</v>
      </c>
      <c r="K126" s="208" t="s">
        <v>155</v>
      </c>
      <c r="L126" s="46"/>
      <c r="M126" s="213" t="s">
        <v>19</v>
      </c>
      <c r="N126" s="214" t="s">
        <v>45</v>
      </c>
      <c r="O126" s="86"/>
      <c r="P126" s="215">
        <f>O126*H126</f>
        <v>0</v>
      </c>
      <c r="Q126" s="215">
        <v>8.0000000000000007E-05</v>
      </c>
      <c r="R126" s="215">
        <f>Q126*H126</f>
        <v>0.00040000000000000002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271</v>
      </c>
      <c r="AT126" s="217" t="s">
        <v>151</v>
      </c>
      <c r="AU126" s="217" t="s">
        <v>84</v>
      </c>
      <c r="AY126" s="19" t="s">
        <v>148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82</v>
      </c>
      <c r="BK126" s="218">
        <f>ROUND(I126*H126,2)</f>
        <v>0</v>
      </c>
      <c r="BL126" s="19" t="s">
        <v>271</v>
      </c>
      <c r="BM126" s="217" t="s">
        <v>2384</v>
      </c>
    </row>
    <row r="127" s="2" customFormat="1">
      <c r="A127" s="40"/>
      <c r="B127" s="41"/>
      <c r="C127" s="42"/>
      <c r="D127" s="219" t="s">
        <v>158</v>
      </c>
      <c r="E127" s="42"/>
      <c r="F127" s="220" t="s">
        <v>2385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158</v>
      </c>
      <c r="AU127" s="19" t="s">
        <v>84</v>
      </c>
    </row>
    <row r="128" s="2" customFormat="1">
      <c r="A128" s="40"/>
      <c r="B128" s="41"/>
      <c r="C128" s="42"/>
      <c r="D128" s="224" t="s">
        <v>160</v>
      </c>
      <c r="E128" s="42"/>
      <c r="F128" s="225" t="s">
        <v>2386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160</v>
      </c>
      <c r="AU128" s="19" t="s">
        <v>84</v>
      </c>
    </row>
    <row r="129" s="2" customFormat="1" ht="16.5" customHeight="1">
      <c r="A129" s="40"/>
      <c r="B129" s="41"/>
      <c r="C129" s="258" t="s">
        <v>244</v>
      </c>
      <c r="D129" s="258" t="s">
        <v>272</v>
      </c>
      <c r="E129" s="259" t="s">
        <v>2387</v>
      </c>
      <c r="F129" s="260" t="s">
        <v>2388</v>
      </c>
      <c r="G129" s="261" t="s">
        <v>189</v>
      </c>
      <c r="H129" s="262">
        <v>1</v>
      </c>
      <c r="I129" s="263"/>
      <c r="J129" s="264">
        <f>ROUND(I129*H129,2)</f>
        <v>0</v>
      </c>
      <c r="K129" s="260" t="s">
        <v>19</v>
      </c>
      <c r="L129" s="265"/>
      <c r="M129" s="266" t="s">
        <v>19</v>
      </c>
      <c r="N129" s="267" t="s">
        <v>45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371</v>
      </c>
      <c r="AT129" s="217" t="s">
        <v>272</v>
      </c>
      <c r="AU129" s="217" t="s">
        <v>84</v>
      </c>
      <c r="AY129" s="19" t="s">
        <v>148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82</v>
      </c>
      <c r="BK129" s="218">
        <f>ROUND(I129*H129,2)</f>
        <v>0</v>
      </c>
      <c r="BL129" s="19" t="s">
        <v>271</v>
      </c>
      <c r="BM129" s="217" t="s">
        <v>2389</v>
      </c>
    </row>
    <row r="130" s="2" customFormat="1">
      <c r="A130" s="40"/>
      <c r="B130" s="41"/>
      <c r="C130" s="42"/>
      <c r="D130" s="219" t="s">
        <v>158</v>
      </c>
      <c r="E130" s="42"/>
      <c r="F130" s="220" t="s">
        <v>2388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158</v>
      </c>
      <c r="AU130" s="19" t="s">
        <v>84</v>
      </c>
    </row>
    <row r="131" s="2" customFormat="1" ht="16.5" customHeight="1">
      <c r="A131" s="40"/>
      <c r="B131" s="41"/>
      <c r="C131" s="258" t="s">
        <v>255</v>
      </c>
      <c r="D131" s="258" t="s">
        <v>272</v>
      </c>
      <c r="E131" s="259" t="s">
        <v>2390</v>
      </c>
      <c r="F131" s="260" t="s">
        <v>2391</v>
      </c>
      <c r="G131" s="261" t="s">
        <v>189</v>
      </c>
      <c r="H131" s="262">
        <v>1</v>
      </c>
      <c r="I131" s="263"/>
      <c r="J131" s="264">
        <f>ROUND(I131*H131,2)</f>
        <v>0</v>
      </c>
      <c r="K131" s="260" t="s">
        <v>19</v>
      </c>
      <c r="L131" s="265"/>
      <c r="M131" s="266" t="s">
        <v>19</v>
      </c>
      <c r="N131" s="267" t="s">
        <v>45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371</v>
      </c>
      <c r="AT131" s="217" t="s">
        <v>272</v>
      </c>
      <c r="AU131" s="217" t="s">
        <v>84</v>
      </c>
      <c r="AY131" s="19" t="s">
        <v>148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82</v>
      </c>
      <c r="BK131" s="218">
        <f>ROUND(I131*H131,2)</f>
        <v>0</v>
      </c>
      <c r="BL131" s="19" t="s">
        <v>271</v>
      </c>
      <c r="BM131" s="217" t="s">
        <v>2392</v>
      </c>
    </row>
    <row r="132" s="2" customFormat="1">
      <c r="A132" s="40"/>
      <c r="B132" s="41"/>
      <c r="C132" s="42"/>
      <c r="D132" s="219" t="s">
        <v>158</v>
      </c>
      <c r="E132" s="42"/>
      <c r="F132" s="220" t="s">
        <v>2391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158</v>
      </c>
      <c r="AU132" s="19" t="s">
        <v>84</v>
      </c>
    </row>
    <row r="133" s="2" customFormat="1" ht="16.5" customHeight="1">
      <c r="A133" s="40"/>
      <c r="B133" s="41"/>
      <c r="C133" s="258" t="s">
        <v>264</v>
      </c>
      <c r="D133" s="258" t="s">
        <v>272</v>
      </c>
      <c r="E133" s="259" t="s">
        <v>2393</v>
      </c>
      <c r="F133" s="260" t="s">
        <v>2394</v>
      </c>
      <c r="G133" s="261" t="s">
        <v>189</v>
      </c>
      <c r="H133" s="262">
        <v>2</v>
      </c>
      <c r="I133" s="263"/>
      <c r="J133" s="264">
        <f>ROUND(I133*H133,2)</f>
        <v>0</v>
      </c>
      <c r="K133" s="260" t="s">
        <v>19</v>
      </c>
      <c r="L133" s="265"/>
      <c r="M133" s="266" t="s">
        <v>19</v>
      </c>
      <c r="N133" s="267" t="s">
        <v>45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371</v>
      </c>
      <c r="AT133" s="217" t="s">
        <v>272</v>
      </c>
      <c r="AU133" s="217" t="s">
        <v>84</v>
      </c>
      <c r="AY133" s="19" t="s">
        <v>148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82</v>
      </c>
      <c r="BK133" s="218">
        <f>ROUND(I133*H133,2)</f>
        <v>0</v>
      </c>
      <c r="BL133" s="19" t="s">
        <v>271</v>
      </c>
      <c r="BM133" s="217" t="s">
        <v>2395</v>
      </c>
    </row>
    <row r="134" s="2" customFormat="1">
      <c r="A134" s="40"/>
      <c r="B134" s="41"/>
      <c r="C134" s="42"/>
      <c r="D134" s="219" t="s">
        <v>158</v>
      </c>
      <c r="E134" s="42"/>
      <c r="F134" s="220" t="s">
        <v>2394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158</v>
      </c>
      <c r="AU134" s="19" t="s">
        <v>84</v>
      </c>
    </row>
    <row r="135" s="2" customFormat="1" ht="16.5" customHeight="1">
      <c r="A135" s="40"/>
      <c r="B135" s="41"/>
      <c r="C135" s="258" t="s">
        <v>271</v>
      </c>
      <c r="D135" s="258" t="s">
        <v>272</v>
      </c>
      <c r="E135" s="259" t="s">
        <v>2393</v>
      </c>
      <c r="F135" s="260" t="s">
        <v>2394</v>
      </c>
      <c r="G135" s="261" t="s">
        <v>189</v>
      </c>
      <c r="H135" s="262">
        <v>1</v>
      </c>
      <c r="I135" s="263"/>
      <c r="J135" s="264">
        <f>ROUND(I135*H135,2)</f>
        <v>0</v>
      </c>
      <c r="K135" s="260" t="s">
        <v>19</v>
      </c>
      <c r="L135" s="265"/>
      <c r="M135" s="266" t="s">
        <v>19</v>
      </c>
      <c r="N135" s="267" t="s">
        <v>45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371</v>
      </c>
      <c r="AT135" s="217" t="s">
        <v>272</v>
      </c>
      <c r="AU135" s="217" t="s">
        <v>84</v>
      </c>
      <c r="AY135" s="19" t="s">
        <v>148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82</v>
      </c>
      <c r="BK135" s="218">
        <f>ROUND(I135*H135,2)</f>
        <v>0</v>
      </c>
      <c r="BL135" s="19" t="s">
        <v>271</v>
      </c>
      <c r="BM135" s="217" t="s">
        <v>2396</v>
      </c>
    </row>
    <row r="136" s="2" customFormat="1">
      <c r="A136" s="40"/>
      <c r="B136" s="41"/>
      <c r="C136" s="42"/>
      <c r="D136" s="219" t="s">
        <v>158</v>
      </c>
      <c r="E136" s="42"/>
      <c r="F136" s="220" t="s">
        <v>2394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158</v>
      </c>
      <c r="AU136" s="19" t="s">
        <v>84</v>
      </c>
    </row>
    <row r="137" s="2" customFormat="1" ht="16.5" customHeight="1">
      <c r="A137" s="40"/>
      <c r="B137" s="41"/>
      <c r="C137" s="206" t="s">
        <v>276</v>
      </c>
      <c r="D137" s="206" t="s">
        <v>151</v>
      </c>
      <c r="E137" s="207" t="s">
        <v>2397</v>
      </c>
      <c r="F137" s="208" t="s">
        <v>2398</v>
      </c>
      <c r="G137" s="209" t="s">
        <v>189</v>
      </c>
      <c r="H137" s="210">
        <v>4</v>
      </c>
      <c r="I137" s="211"/>
      <c r="J137" s="212">
        <f>ROUND(I137*H137,2)</f>
        <v>0</v>
      </c>
      <c r="K137" s="208" t="s">
        <v>155</v>
      </c>
      <c r="L137" s="46"/>
      <c r="M137" s="213" t="s">
        <v>19</v>
      </c>
      <c r="N137" s="214" t="s">
        <v>45</v>
      </c>
      <c r="O137" s="86"/>
      <c r="P137" s="215">
        <f>O137*H137</f>
        <v>0</v>
      </c>
      <c r="Q137" s="215">
        <v>0.00013999999999999999</v>
      </c>
      <c r="R137" s="215">
        <f>Q137*H137</f>
        <v>0.00055999999999999995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271</v>
      </c>
      <c r="AT137" s="217" t="s">
        <v>151</v>
      </c>
      <c r="AU137" s="217" t="s">
        <v>84</v>
      </c>
      <c r="AY137" s="19" t="s">
        <v>148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82</v>
      </c>
      <c r="BK137" s="218">
        <f>ROUND(I137*H137,2)</f>
        <v>0</v>
      </c>
      <c r="BL137" s="19" t="s">
        <v>271</v>
      </c>
      <c r="BM137" s="217" t="s">
        <v>2399</v>
      </c>
    </row>
    <row r="138" s="2" customFormat="1">
      <c r="A138" s="40"/>
      <c r="B138" s="41"/>
      <c r="C138" s="42"/>
      <c r="D138" s="219" t="s">
        <v>158</v>
      </c>
      <c r="E138" s="42"/>
      <c r="F138" s="220" t="s">
        <v>2400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84</v>
      </c>
    </row>
    <row r="139" s="2" customFormat="1">
      <c r="A139" s="40"/>
      <c r="B139" s="41"/>
      <c r="C139" s="42"/>
      <c r="D139" s="224" t="s">
        <v>160</v>
      </c>
      <c r="E139" s="42"/>
      <c r="F139" s="225" t="s">
        <v>2401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160</v>
      </c>
      <c r="AU139" s="19" t="s">
        <v>84</v>
      </c>
    </row>
    <row r="140" s="2" customFormat="1" ht="16.5" customHeight="1">
      <c r="A140" s="40"/>
      <c r="B140" s="41"/>
      <c r="C140" s="206" t="s">
        <v>281</v>
      </c>
      <c r="D140" s="206" t="s">
        <v>151</v>
      </c>
      <c r="E140" s="207" t="s">
        <v>2402</v>
      </c>
      <c r="F140" s="208" t="s">
        <v>2403</v>
      </c>
      <c r="G140" s="209" t="s">
        <v>434</v>
      </c>
      <c r="H140" s="268"/>
      <c r="I140" s="211"/>
      <c r="J140" s="212">
        <f>ROUND(I140*H140,2)</f>
        <v>0</v>
      </c>
      <c r="K140" s="208" t="s">
        <v>155</v>
      </c>
      <c r="L140" s="46"/>
      <c r="M140" s="213" t="s">
        <v>19</v>
      </c>
      <c r="N140" s="214" t="s">
        <v>45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271</v>
      </c>
      <c r="AT140" s="217" t="s">
        <v>151</v>
      </c>
      <c r="AU140" s="217" t="s">
        <v>84</v>
      </c>
      <c r="AY140" s="19" t="s">
        <v>148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82</v>
      </c>
      <c r="BK140" s="218">
        <f>ROUND(I140*H140,2)</f>
        <v>0</v>
      </c>
      <c r="BL140" s="19" t="s">
        <v>271</v>
      </c>
      <c r="BM140" s="217" t="s">
        <v>2404</v>
      </c>
    </row>
    <row r="141" s="2" customFormat="1">
      <c r="A141" s="40"/>
      <c r="B141" s="41"/>
      <c r="C141" s="42"/>
      <c r="D141" s="219" t="s">
        <v>158</v>
      </c>
      <c r="E141" s="42"/>
      <c r="F141" s="220" t="s">
        <v>2405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158</v>
      </c>
      <c r="AU141" s="19" t="s">
        <v>84</v>
      </c>
    </row>
    <row r="142" s="2" customFormat="1">
      <c r="A142" s="40"/>
      <c r="B142" s="41"/>
      <c r="C142" s="42"/>
      <c r="D142" s="224" t="s">
        <v>160</v>
      </c>
      <c r="E142" s="42"/>
      <c r="F142" s="225" t="s">
        <v>2406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160</v>
      </c>
      <c r="AU142" s="19" t="s">
        <v>84</v>
      </c>
    </row>
    <row r="143" s="12" customFormat="1" ht="22.8" customHeight="1">
      <c r="A143" s="12"/>
      <c r="B143" s="190"/>
      <c r="C143" s="191"/>
      <c r="D143" s="192" t="s">
        <v>73</v>
      </c>
      <c r="E143" s="204" t="s">
        <v>2407</v>
      </c>
      <c r="F143" s="204" t="s">
        <v>2408</v>
      </c>
      <c r="G143" s="191"/>
      <c r="H143" s="191"/>
      <c r="I143" s="194"/>
      <c r="J143" s="205">
        <f>BK143</f>
        <v>0</v>
      </c>
      <c r="K143" s="191"/>
      <c r="L143" s="196"/>
      <c r="M143" s="197"/>
      <c r="N143" s="198"/>
      <c r="O143" s="198"/>
      <c r="P143" s="199">
        <f>SUM(P144:P159)</f>
        <v>0</v>
      </c>
      <c r="Q143" s="198"/>
      <c r="R143" s="199">
        <f>SUM(R144:R159)</f>
        <v>0.11773</v>
      </c>
      <c r="S143" s="198"/>
      <c r="T143" s="200">
        <f>SUM(T144:T159)</f>
        <v>0.082779999999999992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84</v>
      </c>
      <c r="AT143" s="202" t="s">
        <v>73</v>
      </c>
      <c r="AU143" s="202" t="s">
        <v>82</v>
      </c>
      <c r="AY143" s="201" t="s">
        <v>148</v>
      </c>
      <c r="BK143" s="203">
        <f>SUM(BK144:BK159)</f>
        <v>0</v>
      </c>
    </row>
    <row r="144" s="2" customFormat="1" ht="16.5" customHeight="1">
      <c r="A144" s="40"/>
      <c r="B144" s="41"/>
      <c r="C144" s="206" t="s">
        <v>287</v>
      </c>
      <c r="D144" s="206" t="s">
        <v>151</v>
      </c>
      <c r="E144" s="207" t="s">
        <v>2409</v>
      </c>
      <c r="F144" s="208" t="s">
        <v>2410</v>
      </c>
      <c r="G144" s="209" t="s">
        <v>189</v>
      </c>
      <c r="H144" s="210">
        <v>3</v>
      </c>
      <c r="I144" s="211"/>
      <c r="J144" s="212">
        <f>ROUND(I144*H144,2)</f>
        <v>0</v>
      </c>
      <c r="K144" s="208" t="s">
        <v>155</v>
      </c>
      <c r="L144" s="46"/>
      <c r="M144" s="213" t="s">
        <v>19</v>
      </c>
      <c r="N144" s="214" t="s">
        <v>45</v>
      </c>
      <c r="O144" s="86"/>
      <c r="P144" s="215">
        <f>O144*H144</f>
        <v>0</v>
      </c>
      <c r="Q144" s="215">
        <v>8.0000000000000007E-05</v>
      </c>
      <c r="R144" s="215">
        <f>Q144*H144</f>
        <v>0.00024000000000000003</v>
      </c>
      <c r="S144" s="215">
        <v>0.024930000000000001</v>
      </c>
      <c r="T144" s="216">
        <f>S144*H144</f>
        <v>0.074789999999999995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271</v>
      </c>
      <c r="AT144" s="217" t="s">
        <v>151</v>
      </c>
      <c r="AU144" s="217" t="s">
        <v>84</v>
      </c>
      <c r="AY144" s="19" t="s">
        <v>148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82</v>
      </c>
      <c r="BK144" s="218">
        <f>ROUND(I144*H144,2)</f>
        <v>0</v>
      </c>
      <c r="BL144" s="19" t="s">
        <v>271</v>
      </c>
      <c r="BM144" s="217" t="s">
        <v>2411</v>
      </c>
    </row>
    <row r="145" s="2" customFormat="1">
      <c r="A145" s="40"/>
      <c r="B145" s="41"/>
      <c r="C145" s="42"/>
      <c r="D145" s="219" t="s">
        <v>158</v>
      </c>
      <c r="E145" s="42"/>
      <c r="F145" s="220" t="s">
        <v>2412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158</v>
      </c>
      <c r="AU145" s="19" t="s">
        <v>84</v>
      </c>
    </row>
    <row r="146" s="2" customFormat="1">
      <c r="A146" s="40"/>
      <c r="B146" s="41"/>
      <c r="C146" s="42"/>
      <c r="D146" s="224" t="s">
        <v>160</v>
      </c>
      <c r="E146" s="42"/>
      <c r="F146" s="225" t="s">
        <v>2413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160</v>
      </c>
      <c r="AU146" s="19" t="s">
        <v>84</v>
      </c>
    </row>
    <row r="147" s="2" customFormat="1" ht="24.15" customHeight="1">
      <c r="A147" s="40"/>
      <c r="B147" s="41"/>
      <c r="C147" s="206" t="s">
        <v>293</v>
      </c>
      <c r="D147" s="206" t="s">
        <v>151</v>
      </c>
      <c r="E147" s="207" t="s">
        <v>2414</v>
      </c>
      <c r="F147" s="208" t="s">
        <v>2415</v>
      </c>
      <c r="G147" s="209" t="s">
        <v>189</v>
      </c>
      <c r="H147" s="210">
        <v>2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45</v>
      </c>
      <c r="O147" s="86"/>
      <c r="P147" s="215">
        <f>O147*H147</f>
        <v>0</v>
      </c>
      <c r="Q147" s="215">
        <v>0.034540000000000001</v>
      </c>
      <c r="R147" s="215">
        <f>Q147*H147</f>
        <v>0.069080000000000003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271</v>
      </c>
      <c r="AT147" s="217" t="s">
        <v>151</v>
      </c>
      <c r="AU147" s="217" t="s">
        <v>84</v>
      </c>
      <c r="AY147" s="19" t="s">
        <v>148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82</v>
      </c>
      <c r="BK147" s="218">
        <f>ROUND(I147*H147,2)</f>
        <v>0</v>
      </c>
      <c r="BL147" s="19" t="s">
        <v>271</v>
      </c>
      <c r="BM147" s="217" t="s">
        <v>2416</v>
      </c>
    </row>
    <row r="148" s="2" customFormat="1">
      <c r="A148" s="40"/>
      <c r="B148" s="41"/>
      <c r="C148" s="42"/>
      <c r="D148" s="219" t="s">
        <v>158</v>
      </c>
      <c r="E148" s="42"/>
      <c r="F148" s="220" t="s">
        <v>2415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158</v>
      </c>
      <c r="AU148" s="19" t="s">
        <v>84</v>
      </c>
    </row>
    <row r="149" s="2" customFormat="1" ht="21.75" customHeight="1">
      <c r="A149" s="40"/>
      <c r="B149" s="41"/>
      <c r="C149" s="206" t="s">
        <v>7</v>
      </c>
      <c r="D149" s="206" t="s">
        <v>151</v>
      </c>
      <c r="E149" s="207" t="s">
        <v>2417</v>
      </c>
      <c r="F149" s="208" t="s">
        <v>2418</v>
      </c>
      <c r="G149" s="209" t="s">
        <v>189</v>
      </c>
      <c r="H149" s="210">
        <v>1</v>
      </c>
      <c r="I149" s="211"/>
      <c r="J149" s="212">
        <f>ROUND(I149*H149,2)</f>
        <v>0</v>
      </c>
      <c r="K149" s="208" t="s">
        <v>155</v>
      </c>
      <c r="L149" s="46"/>
      <c r="M149" s="213" t="s">
        <v>19</v>
      </c>
      <c r="N149" s="214" t="s">
        <v>45</v>
      </c>
      <c r="O149" s="86"/>
      <c r="P149" s="215">
        <f>O149*H149</f>
        <v>0</v>
      </c>
      <c r="Q149" s="215">
        <v>0.041950000000000001</v>
      </c>
      <c r="R149" s="215">
        <f>Q149*H149</f>
        <v>0.041950000000000001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271</v>
      </c>
      <c r="AT149" s="217" t="s">
        <v>151</v>
      </c>
      <c r="AU149" s="217" t="s">
        <v>84</v>
      </c>
      <c r="AY149" s="19" t="s">
        <v>148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82</v>
      </c>
      <c r="BK149" s="218">
        <f>ROUND(I149*H149,2)</f>
        <v>0</v>
      </c>
      <c r="BL149" s="19" t="s">
        <v>271</v>
      </c>
      <c r="BM149" s="217" t="s">
        <v>2419</v>
      </c>
    </row>
    <row r="150" s="2" customFormat="1">
      <c r="A150" s="40"/>
      <c r="B150" s="41"/>
      <c r="C150" s="42"/>
      <c r="D150" s="219" t="s">
        <v>158</v>
      </c>
      <c r="E150" s="42"/>
      <c r="F150" s="220" t="s">
        <v>2420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158</v>
      </c>
      <c r="AU150" s="19" t="s">
        <v>84</v>
      </c>
    </row>
    <row r="151" s="2" customFormat="1">
      <c r="A151" s="40"/>
      <c r="B151" s="41"/>
      <c r="C151" s="42"/>
      <c r="D151" s="224" t="s">
        <v>160</v>
      </c>
      <c r="E151" s="42"/>
      <c r="F151" s="225" t="s">
        <v>2421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160</v>
      </c>
      <c r="AU151" s="19" t="s">
        <v>84</v>
      </c>
    </row>
    <row r="152" s="2" customFormat="1" ht="16.5" customHeight="1">
      <c r="A152" s="40"/>
      <c r="B152" s="41"/>
      <c r="C152" s="206" t="s">
        <v>302</v>
      </c>
      <c r="D152" s="206" t="s">
        <v>151</v>
      </c>
      <c r="E152" s="207" t="s">
        <v>2422</v>
      </c>
      <c r="F152" s="208" t="s">
        <v>2423</v>
      </c>
      <c r="G152" s="209" t="s">
        <v>189</v>
      </c>
      <c r="H152" s="210">
        <v>1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45</v>
      </c>
      <c r="O152" s="86"/>
      <c r="P152" s="215">
        <f>O152*H152</f>
        <v>0</v>
      </c>
      <c r="Q152" s="215">
        <v>0.0063</v>
      </c>
      <c r="R152" s="215">
        <f>Q152*H152</f>
        <v>0.0063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271</v>
      </c>
      <c r="AT152" s="217" t="s">
        <v>151</v>
      </c>
      <c r="AU152" s="217" t="s">
        <v>84</v>
      </c>
      <c r="AY152" s="19" t="s">
        <v>148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82</v>
      </c>
      <c r="BK152" s="218">
        <f>ROUND(I152*H152,2)</f>
        <v>0</v>
      </c>
      <c r="BL152" s="19" t="s">
        <v>271</v>
      </c>
      <c r="BM152" s="217" t="s">
        <v>2424</v>
      </c>
    </row>
    <row r="153" s="2" customFormat="1">
      <c r="A153" s="40"/>
      <c r="B153" s="41"/>
      <c r="C153" s="42"/>
      <c r="D153" s="219" t="s">
        <v>158</v>
      </c>
      <c r="E153" s="42"/>
      <c r="F153" s="220" t="s">
        <v>2423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158</v>
      </c>
      <c r="AU153" s="19" t="s">
        <v>84</v>
      </c>
    </row>
    <row r="154" s="2" customFormat="1" ht="16.5" customHeight="1">
      <c r="A154" s="40"/>
      <c r="B154" s="41"/>
      <c r="C154" s="206" t="s">
        <v>308</v>
      </c>
      <c r="D154" s="206" t="s">
        <v>151</v>
      </c>
      <c r="E154" s="207" t="s">
        <v>2425</v>
      </c>
      <c r="F154" s="208" t="s">
        <v>2426</v>
      </c>
      <c r="G154" s="209" t="s">
        <v>189</v>
      </c>
      <c r="H154" s="210">
        <v>1</v>
      </c>
      <c r="I154" s="211"/>
      <c r="J154" s="212">
        <f>ROUND(I154*H154,2)</f>
        <v>0</v>
      </c>
      <c r="K154" s="208" t="s">
        <v>155</v>
      </c>
      <c r="L154" s="46"/>
      <c r="M154" s="213" t="s">
        <v>19</v>
      </c>
      <c r="N154" s="214" t="s">
        <v>45</v>
      </c>
      <c r="O154" s="86"/>
      <c r="P154" s="215">
        <f>O154*H154</f>
        <v>0</v>
      </c>
      <c r="Q154" s="215">
        <v>0.00016000000000000001</v>
      </c>
      <c r="R154" s="215">
        <f>Q154*H154</f>
        <v>0.00016000000000000001</v>
      </c>
      <c r="S154" s="215">
        <v>0.0079900000000000006</v>
      </c>
      <c r="T154" s="216">
        <f>S154*H154</f>
        <v>0.0079900000000000006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271</v>
      </c>
      <c r="AT154" s="217" t="s">
        <v>151</v>
      </c>
      <c r="AU154" s="217" t="s">
        <v>84</v>
      </c>
      <c r="AY154" s="19" t="s">
        <v>148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82</v>
      </c>
      <c r="BK154" s="218">
        <f>ROUND(I154*H154,2)</f>
        <v>0</v>
      </c>
      <c r="BL154" s="19" t="s">
        <v>271</v>
      </c>
      <c r="BM154" s="217" t="s">
        <v>2427</v>
      </c>
    </row>
    <row r="155" s="2" customFormat="1">
      <c r="A155" s="40"/>
      <c r="B155" s="41"/>
      <c r="C155" s="42"/>
      <c r="D155" s="219" t="s">
        <v>158</v>
      </c>
      <c r="E155" s="42"/>
      <c r="F155" s="220" t="s">
        <v>2428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158</v>
      </c>
      <c r="AU155" s="19" t="s">
        <v>84</v>
      </c>
    </row>
    <row r="156" s="2" customFormat="1">
      <c r="A156" s="40"/>
      <c r="B156" s="41"/>
      <c r="C156" s="42"/>
      <c r="D156" s="224" t="s">
        <v>160</v>
      </c>
      <c r="E156" s="42"/>
      <c r="F156" s="225" t="s">
        <v>2429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160</v>
      </c>
      <c r="AU156" s="19" t="s">
        <v>84</v>
      </c>
    </row>
    <row r="157" s="2" customFormat="1" ht="16.5" customHeight="1">
      <c r="A157" s="40"/>
      <c r="B157" s="41"/>
      <c r="C157" s="206" t="s">
        <v>313</v>
      </c>
      <c r="D157" s="206" t="s">
        <v>151</v>
      </c>
      <c r="E157" s="207" t="s">
        <v>2430</v>
      </c>
      <c r="F157" s="208" t="s">
        <v>2431</v>
      </c>
      <c r="G157" s="209" t="s">
        <v>154</v>
      </c>
      <c r="H157" s="210">
        <v>0.11799999999999999</v>
      </c>
      <c r="I157" s="211"/>
      <c r="J157" s="212">
        <f>ROUND(I157*H157,2)</f>
        <v>0</v>
      </c>
      <c r="K157" s="208" t="s">
        <v>155</v>
      </c>
      <c r="L157" s="46"/>
      <c r="M157" s="213" t="s">
        <v>19</v>
      </c>
      <c r="N157" s="214" t="s">
        <v>45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271</v>
      </c>
      <c r="AT157" s="217" t="s">
        <v>151</v>
      </c>
      <c r="AU157" s="217" t="s">
        <v>84</v>
      </c>
      <c r="AY157" s="19" t="s">
        <v>148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82</v>
      </c>
      <c r="BK157" s="218">
        <f>ROUND(I157*H157,2)</f>
        <v>0</v>
      </c>
      <c r="BL157" s="19" t="s">
        <v>271</v>
      </c>
      <c r="BM157" s="217" t="s">
        <v>2432</v>
      </c>
    </row>
    <row r="158" s="2" customFormat="1">
      <c r="A158" s="40"/>
      <c r="B158" s="41"/>
      <c r="C158" s="42"/>
      <c r="D158" s="219" t="s">
        <v>158</v>
      </c>
      <c r="E158" s="42"/>
      <c r="F158" s="220" t="s">
        <v>2433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158</v>
      </c>
      <c r="AU158" s="19" t="s">
        <v>84</v>
      </c>
    </row>
    <row r="159" s="2" customFormat="1">
      <c r="A159" s="40"/>
      <c r="B159" s="41"/>
      <c r="C159" s="42"/>
      <c r="D159" s="224" t="s">
        <v>160</v>
      </c>
      <c r="E159" s="42"/>
      <c r="F159" s="225" t="s">
        <v>2434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160</v>
      </c>
      <c r="AU159" s="19" t="s">
        <v>84</v>
      </c>
    </row>
    <row r="160" s="12" customFormat="1" ht="25.92" customHeight="1">
      <c r="A160" s="12"/>
      <c r="B160" s="190"/>
      <c r="C160" s="191"/>
      <c r="D160" s="192" t="s">
        <v>73</v>
      </c>
      <c r="E160" s="193" t="s">
        <v>2330</v>
      </c>
      <c r="F160" s="193" t="s">
        <v>2331</v>
      </c>
      <c r="G160" s="191"/>
      <c r="H160" s="191"/>
      <c r="I160" s="194"/>
      <c r="J160" s="195">
        <f>BK160</f>
        <v>0</v>
      </c>
      <c r="K160" s="191"/>
      <c r="L160" s="196"/>
      <c r="M160" s="197"/>
      <c r="N160" s="198"/>
      <c r="O160" s="198"/>
      <c r="P160" s="199">
        <f>SUM(P161:P164)</f>
        <v>0</v>
      </c>
      <c r="Q160" s="198"/>
      <c r="R160" s="199">
        <f>SUM(R161:R164)</f>
        <v>0</v>
      </c>
      <c r="S160" s="198"/>
      <c r="T160" s="200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156</v>
      </c>
      <c r="AT160" s="202" t="s">
        <v>73</v>
      </c>
      <c r="AU160" s="202" t="s">
        <v>74</v>
      </c>
      <c r="AY160" s="201" t="s">
        <v>148</v>
      </c>
      <c r="BK160" s="203">
        <f>SUM(BK161:BK164)</f>
        <v>0</v>
      </c>
    </row>
    <row r="161" s="2" customFormat="1" ht="16.5" customHeight="1">
      <c r="A161" s="40"/>
      <c r="B161" s="41"/>
      <c r="C161" s="206" t="s">
        <v>319</v>
      </c>
      <c r="D161" s="206" t="s">
        <v>151</v>
      </c>
      <c r="E161" s="207" t="s">
        <v>2435</v>
      </c>
      <c r="F161" s="208" t="s">
        <v>2436</v>
      </c>
      <c r="G161" s="209" t="s">
        <v>1601</v>
      </c>
      <c r="H161" s="210">
        <v>12</v>
      </c>
      <c r="I161" s="211"/>
      <c r="J161" s="212">
        <f>ROUND(I161*H161,2)</f>
        <v>0</v>
      </c>
      <c r="K161" s="208" t="s">
        <v>155</v>
      </c>
      <c r="L161" s="46"/>
      <c r="M161" s="213" t="s">
        <v>19</v>
      </c>
      <c r="N161" s="214" t="s">
        <v>45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2004</v>
      </c>
      <c r="AT161" s="217" t="s">
        <v>151</v>
      </c>
      <c r="AU161" s="217" t="s">
        <v>82</v>
      </c>
      <c r="AY161" s="19" t="s">
        <v>148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82</v>
      </c>
      <c r="BK161" s="218">
        <f>ROUND(I161*H161,2)</f>
        <v>0</v>
      </c>
      <c r="BL161" s="19" t="s">
        <v>2004</v>
      </c>
      <c r="BM161" s="217" t="s">
        <v>2437</v>
      </c>
    </row>
    <row r="162" s="2" customFormat="1">
      <c r="A162" s="40"/>
      <c r="B162" s="41"/>
      <c r="C162" s="42"/>
      <c r="D162" s="219" t="s">
        <v>158</v>
      </c>
      <c r="E162" s="42"/>
      <c r="F162" s="220" t="s">
        <v>2438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158</v>
      </c>
      <c r="AU162" s="19" t="s">
        <v>82</v>
      </c>
    </row>
    <row r="163" s="2" customFormat="1">
      <c r="A163" s="40"/>
      <c r="B163" s="41"/>
      <c r="C163" s="42"/>
      <c r="D163" s="224" t="s">
        <v>160</v>
      </c>
      <c r="E163" s="42"/>
      <c r="F163" s="225" t="s">
        <v>2439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160</v>
      </c>
      <c r="AU163" s="19" t="s">
        <v>82</v>
      </c>
    </row>
    <row r="164" s="14" customFormat="1">
      <c r="A164" s="14"/>
      <c r="B164" s="236"/>
      <c r="C164" s="237"/>
      <c r="D164" s="219" t="s">
        <v>162</v>
      </c>
      <c r="E164" s="238" t="s">
        <v>19</v>
      </c>
      <c r="F164" s="239" t="s">
        <v>2440</v>
      </c>
      <c r="G164" s="237"/>
      <c r="H164" s="240">
        <v>12</v>
      </c>
      <c r="I164" s="241"/>
      <c r="J164" s="237"/>
      <c r="K164" s="237"/>
      <c r="L164" s="242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162</v>
      </c>
      <c r="AU164" s="246" t="s">
        <v>82</v>
      </c>
      <c r="AV164" s="14" t="s">
        <v>84</v>
      </c>
      <c r="AW164" s="14" t="s">
        <v>33</v>
      </c>
      <c r="AX164" s="14" t="s">
        <v>82</v>
      </c>
      <c r="AY164" s="246" t="s">
        <v>148</v>
      </c>
    </row>
    <row r="165" s="2" customFormat="1" ht="6.96" customHeight="1">
      <c r="A165" s="40"/>
      <c r="B165" s="61"/>
      <c r="C165" s="62"/>
      <c r="D165" s="62"/>
      <c r="E165" s="62"/>
      <c r="F165" s="62"/>
      <c r="G165" s="62"/>
      <c r="H165" s="62"/>
      <c r="I165" s="62"/>
      <c r="J165" s="62"/>
      <c r="K165" s="62"/>
      <c r="L165" s="46"/>
      <c r="M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</sheetData>
  <sheetProtection sheet="1" autoFilter="0" formatColumns="0" formatRows="0" objects="1" scenarios="1" spinCount="100000" saltValue="EhLdl1VDXV11U9tt30UFjFBdGoyR0iRq+FdA8+Y1NIZg/VfaY6GP6pXUzK+XgNZdyaLD8eqGLb0FMPDvxF77mw==" hashValue="TW3+zqne7+nJxrP2gGWlNheVc3cPCLig/Vo9X16XCWNBT6wLgJ9qhcr1199DAOQLYGTGHewv9/xo8W6FZGm/8A==" algorithmName="SHA-512" password="CC35"/>
  <autoFilter ref="C85:K16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1/997013211"/>
    <hyperlink ref="F94" r:id="rId2" display="https://podminky.urs.cz/item/CS_URS_2025_01/997013501"/>
    <hyperlink ref="F97" r:id="rId3" display="https://podminky.urs.cz/item/CS_URS_2025_01/997013509"/>
    <hyperlink ref="F101" r:id="rId4" display="https://podminky.urs.cz/item/CS_URS_2025_01/997013631"/>
    <hyperlink ref="F106" r:id="rId5" display="https://podminky.urs.cz/item/CS_URS_2025_01/733110803"/>
    <hyperlink ref="F109" r:id="rId6" display="https://podminky.urs.cz/item/CS_URS_2025_01/733111103"/>
    <hyperlink ref="F112" r:id="rId7" display="https://podminky.urs.cz/item/CS_URS_2025_01/733190107"/>
    <hyperlink ref="F115" r:id="rId8" display="https://podminky.urs.cz/item/CS_URS_2025_01/733811251"/>
    <hyperlink ref="F118" r:id="rId9" display="https://podminky.urs.cz/item/CS_URS_2025_01/733811252"/>
    <hyperlink ref="F121" r:id="rId10" display="https://podminky.urs.cz/item/CS_URS_2025_01/998733311"/>
    <hyperlink ref="F125" r:id="rId11" display="https://podminky.urs.cz/item/CS_URS_2025_01/734200821"/>
    <hyperlink ref="F128" r:id="rId12" display="https://podminky.urs.cz/item/CS_URS_2025_01/734209113"/>
    <hyperlink ref="F139" r:id="rId13" display="https://podminky.urs.cz/item/CS_URS_2025_01/734221682"/>
    <hyperlink ref="F142" r:id="rId14" display="https://podminky.urs.cz/item/CS_URS_2025_01/998734311"/>
    <hyperlink ref="F146" r:id="rId15" display="https://podminky.urs.cz/item/CS_URS_2025_01/735151821"/>
    <hyperlink ref="F151" r:id="rId16" display="https://podminky.urs.cz/item/CS_URS_2025_01/735152692"/>
    <hyperlink ref="F156" r:id="rId17" display="https://podminky.urs.cz/item/CS_URS_2025_01/735221811"/>
    <hyperlink ref="F159" r:id="rId18" display="https://podminky.urs.cz/item/CS_URS_2025_01/998735121"/>
    <hyperlink ref="F163" r:id="rId19" display="https://podminky.urs.cz/item/CS_URS_2025_01/HZS22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KKN a.s.Objekt B-1.NP angiologická ambulance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2441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1329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2336</v>
      </c>
      <c r="F24" s="40"/>
      <c r="G24" s="40"/>
      <c r="H24" s="40"/>
      <c r="I24" s="134" t="s">
        <v>28</v>
      </c>
      <c r="J24" s="138" t="s">
        <v>1329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ROUND((SUM(BE83:BE154)),  2)</f>
        <v>0</v>
      </c>
      <c r="G33" s="40"/>
      <c r="H33" s="40"/>
      <c r="I33" s="150">
        <v>0.20999999999999999</v>
      </c>
      <c r="J33" s="149">
        <f>ROUND(((SUM(BE83:BE154))*I33),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ROUND((SUM(BF83:BF154)),  2)</f>
        <v>0</v>
      </c>
      <c r="G34" s="40"/>
      <c r="H34" s="40"/>
      <c r="I34" s="150">
        <v>0.12</v>
      </c>
      <c r="J34" s="149">
        <f>ROUND(((SUM(BF83:BF154))*I34),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ROUND((SUM(BG83:BG154)),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ROUND((SUM(BH83:BH154)),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ROUND((SUM(BI83:BI154)),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KKN a.s.Objekt B-1.NP angiologická ambulance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07 - Vzduchotechnika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Karlovy Vary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KKN a.s.nem.Karlovy Vary,Bezručova 19,Karlovy Vary</v>
      </c>
      <c r="G54" s="42"/>
      <c r="H54" s="42"/>
      <c r="I54" s="34" t="s">
        <v>31</v>
      </c>
      <c r="J54" s="38" t="str">
        <f>E21</f>
        <v>Jan Sobotka,Kynšperk n.O.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Tezaur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118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120</v>
      </c>
      <c r="E62" s="170"/>
      <c r="F62" s="170"/>
      <c r="G62" s="170"/>
      <c r="H62" s="170"/>
      <c r="I62" s="170"/>
      <c r="J62" s="171">
        <f>J99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2442</v>
      </c>
      <c r="E63" s="176"/>
      <c r="F63" s="176"/>
      <c r="G63" s="176"/>
      <c r="H63" s="176"/>
      <c r="I63" s="176"/>
      <c r="J63" s="177">
        <f>J100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133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KKN a.s.Objekt B-1.NP angiologická ambulance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07 - Vzduchotechnika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Karlovy Vary</v>
      </c>
      <c r="G77" s="42"/>
      <c r="H77" s="42"/>
      <c r="I77" s="34" t="s">
        <v>23</v>
      </c>
      <c r="J77" s="74" t="str">
        <f>IF(J12="","",J12)</f>
        <v>14. 5. 2025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4" t="s">
        <v>25</v>
      </c>
      <c r="D79" s="42"/>
      <c r="E79" s="42"/>
      <c r="F79" s="29" t="str">
        <f>E15</f>
        <v>KKN a.s.nem.Karlovy Vary,Bezručova 19,Karlovy Vary</v>
      </c>
      <c r="G79" s="42"/>
      <c r="H79" s="42"/>
      <c r="I79" s="34" t="s">
        <v>31</v>
      </c>
      <c r="J79" s="38" t="str">
        <f>E21</f>
        <v>Jan Sobotka,Kynšperk n.O.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Pavel Tezaur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134</v>
      </c>
      <c r="D82" s="182" t="s">
        <v>59</v>
      </c>
      <c r="E82" s="182" t="s">
        <v>55</v>
      </c>
      <c r="F82" s="182" t="s">
        <v>56</v>
      </c>
      <c r="G82" s="182" t="s">
        <v>135</v>
      </c>
      <c r="H82" s="182" t="s">
        <v>136</v>
      </c>
      <c r="I82" s="182" t="s">
        <v>137</v>
      </c>
      <c r="J82" s="182" t="s">
        <v>112</v>
      </c>
      <c r="K82" s="183" t="s">
        <v>138</v>
      </c>
      <c r="L82" s="184"/>
      <c r="M82" s="94" t="s">
        <v>19</v>
      </c>
      <c r="N82" s="95" t="s">
        <v>44</v>
      </c>
      <c r="O82" s="95" t="s">
        <v>139</v>
      </c>
      <c r="P82" s="95" t="s">
        <v>140</v>
      </c>
      <c r="Q82" s="95" t="s">
        <v>141</v>
      </c>
      <c r="R82" s="95" t="s">
        <v>142</v>
      </c>
      <c r="S82" s="95" t="s">
        <v>143</v>
      </c>
      <c r="T82" s="96" t="s">
        <v>144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145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P84+P99</f>
        <v>0</v>
      </c>
      <c r="Q83" s="98"/>
      <c r="R83" s="187">
        <f>R84+R99</f>
        <v>0.050869999999999999</v>
      </c>
      <c r="S83" s="98"/>
      <c r="T83" s="188">
        <f>T84+T99</f>
        <v>0.02776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73</v>
      </c>
      <c r="AU83" s="19" t="s">
        <v>113</v>
      </c>
      <c r="BK83" s="189">
        <f>BK84+BK99</f>
        <v>0</v>
      </c>
    </row>
    <row r="84" s="12" customFormat="1" ht="25.92" customHeight="1">
      <c r="A84" s="12"/>
      <c r="B84" s="190"/>
      <c r="C84" s="191"/>
      <c r="D84" s="192" t="s">
        <v>73</v>
      </c>
      <c r="E84" s="193" t="s">
        <v>146</v>
      </c>
      <c r="F84" s="193" t="s">
        <v>147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</f>
        <v>0</v>
      </c>
      <c r="Q84" s="198"/>
      <c r="R84" s="199">
        <f>R85</f>
        <v>0</v>
      </c>
      <c r="S84" s="198"/>
      <c r="T84" s="200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82</v>
      </c>
      <c r="AT84" s="202" t="s">
        <v>73</v>
      </c>
      <c r="AU84" s="202" t="s">
        <v>74</v>
      </c>
      <c r="AY84" s="201" t="s">
        <v>148</v>
      </c>
      <c r="BK84" s="203">
        <f>BK85</f>
        <v>0</v>
      </c>
    </row>
    <row r="85" s="12" customFormat="1" ht="22.8" customHeight="1">
      <c r="A85" s="12"/>
      <c r="B85" s="190"/>
      <c r="C85" s="191"/>
      <c r="D85" s="192" t="s">
        <v>73</v>
      </c>
      <c r="E85" s="204" t="s">
        <v>369</v>
      </c>
      <c r="F85" s="204" t="s">
        <v>370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SUM(P86:P98)</f>
        <v>0</v>
      </c>
      <c r="Q85" s="198"/>
      <c r="R85" s="199">
        <f>SUM(R86:R98)</f>
        <v>0</v>
      </c>
      <c r="S85" s="198"/>
      <c r="T85" s="200">
        <f>SUM(T86:T98)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82</v>
      </c>
      <c r="AT85" s="202" t="s">
        <v>73</v>
      </c>
      <c r="AU85" s="202" t="s">
        <v>82</v>
      </c>
      <c r="AY85" s="201" t="s">
        <v>148</v>
      </c>
      <c r="BK85" s="203">
        <f>SUM(BK86:BK98)</f>
        <v>0</v>
      </c>
    </row>
    <row r="86" s="2" customFormat="1" ht="16.5" customHeight="1">
      <c r="A86" s="40"/>
      <c r="B86" s="41"/>
      <c r="C86" s="206" t="s">
        <v>82</v>
      </c>
      <c r="D86" s="206" t="s">
        <v>151</v>
      </c>
      <c r="E86" s="207" t="s">
        <v>372</v>
      </c>
      <c r="F86" s="208" t="s">
        <v>373</v>
      </c>
      <c r="G86" s="209" t="s">
        <v>154</v>
      </c>
      <c r="H86" s="210">
        <v>0.028000000000000001</v>
      </c>
      <c r="I86" s="211"/>
      <c r="J86" s="212">
        <f>ROUND(I86*H86,2)</f>
        <v>0</v>
      </c>
      <c r="K86" s="208" t="s">
        <v>155</v>
      </c>
      <c r="L86" s="46"/>
      <c r="M86" s="213" t="s">
        <v>19</v>
      </c>
      <c r="N86" s="214" t="s">
        <v>45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156</v>
      </c>
      <c r="AT86" s="217" t="s">
        <v>151</v>
      </c>
      <c r="AU86" s="217" t="s">
        <v>84</v>
      </c>
      <c r="AY86" s="19" t="s">
        <v>148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82</v>
      </c>
      <c r="BK86" s="218">
        <f>ROUND(I86*H86,2)</f>
        <v>0</v>
      </c>
      <c r="BL86" s="19" t="s">
        <v>156</v>
      </c>
      <c r="BM86" s="217" t="s">
        <v>2443</v>
      </c>
    </row>
    <row r="87" s="2" customFormat="1">
      <c r="A87" s="40"/>
      <c r="B87" s="41"/>
      <c r="C87" s="42"/>
      <c r="D87" s="219" t="s">
        <v>158</v>
      </c>
      <c r="E87" s="42"/>
      <c r="F87" s="220" t="s">
        <v>375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158</v>
      </c>
      <c r="AU87" s="19" t="s">
        <v>84</v>
      </c>
    </row>
    <row r="88" s="2" customFormat="1">
      <c r="A88" s="40"/>
      <c r="B88" s="41"/>
      <c r="C88" s="42"/>
      <c r="D88" s="224" t="s">
        <v>160</v>
      </c>
      <c r="E88" s="42"/>
      <c r="F88" s="225" t="s">
        <v>376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160</v>
      </c>
      <c r="AU88" s="19" t="s">
        <v>84</v>
      </c>
    </row>
    <row r="89" s="2" customFormat="1" ht="16.5" customHeight="1">
      <c r="A89" s="40"/>
      <c r="B89" s="41"/>
      <c r="C89" s="206" t="s">
        <v>84</v>
      </c>
      <c r="D89" s="206" t="s">
        <v>151</v>
      </c>
      <c r="E89" s="207" t="s">
        <v>378</v>
      </c>
      <c r="F89" s="208" t="s">
        <v>379</v>
      </c>
      <c r="G89" s="209" t="s">
        <v>154</v>
      </c>
      <c r="H89" s="210">
        <v>0.028000000000000001</v>
      </c>
      <c r="I89" s="211"/>
      <c r="J89" s="212">
        <f>ROUND(I89*H89,2)</f>
        <v>0</v>
      </c>
      <c r="K89" s="208" t="s">
        <v>155</v>
      </c>
      <c r="L89" s="46"/>
      <c r="M89" s="213" t="s">
        <v>19</v>
      </c>
      <c r="N89" s="214" t="s">
        <v>45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156</v>
      </c>
      <c r="AT89" s="217" t="s">
        <v>151</v>
      </c>
      <c r="AU89" s="217" t="s">
        <v>84</v>
      </c>
      <c r="AY89" s="19" t="s">
        <v>148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82</v>
      </c>
      <c r="BK89" s="218">
        <f>ROUND(I89*H89,2)</f>
        <v>0</v>
      </c>
      <c r="BL89" s="19" t="s">
        <v>156</v>
      </c>
      <c r="BM89" s="217" t="s">
        <v>2444</v>
      </c>
    </row>
    <row r="90" s="2" customFormat="1">
      <c r="A90" s="40"/>
      <c r="B90" s="41"/>
      <c r="C90" s="42"/>
      <c r="D90" s="219" t="s">
        <v>158</v>
      </c>
      <c r="E90" s="42"/>
      <c r="F90" s="220" t="s">
        <v>381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158</v>
      </c>
      <c r="AU90" s="19" t="s">
        <v>84</v>
      </c>
    </row>
    <row r="91" s="2" customFormat="1">
      <c r="A91" s="40"/>
      <c r="B91" s="41"/>
      <c r="C91" s="42"/>
      <c r="D91" s="224" t="s">
        <v>160</v>
      </c>
      <c r="E91" s="42"/>
      <c r="F91" s="225" t="s">
        <v>382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160</v>
      </c>
      <c r="AU91" s="19" t="s">
        <v>84</v>
      </c>
    </row>
    <row r="92" s="2" customFormat="1" ht="16.5" customHeight="1">
      <c r="A92" s="40"/>
      <c r="B92" s="41"/>
      <c r="C92" s="206" t="s">
        <v>149</v>
      </c>
      <c r="D92" s="206" t="s">
        <v>151</v>
      </c>
      <c r="E92" s="207" t="s">
        <v>384</v>
      </c>
      <c r="F92" s="208" t="s">
        <v>385</v>
      </c>
      <c r="G92" s="209" t="s">
        <v>154</v>
      </c>
      <c r="H92" s="210">
        <v>0.53200000000000003</v>
      </c>
      <c r="I92" s="211"/>
      <c r="J92" s="212">
        <f>ROUND(I92*H92,2)</f>
        <v>0</v>
      </c>
      <c r="K92" s="208" t="s">
        <v>155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156</v>
      </c>
      <c r="AT92" s="217" t="s">
        <v>151</v>
      </c>
      <c r="AU92" s="217" t="s">
        <v>84</v>
      </c>
      <c r="AY92" s="19" t="s">
        <v>148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82</v>
      </c>
      <c r="BK92" s="218">
        <f>ROUND(I92*H92,2)</f>
        <v>0</v>
      </c>
      <c r="BL92" s="19" t="s">
        <v>156</v>
      </c>
      <c r="BM92" s="217" t="s">
        <v>2445</v>
      </c>
    </row>
    <row r="93" s="2" customFormat="1">
      <c r="A93" s="40"/>
      <c r="B93" s="41"/>
      <c r="C93" s="42"/>
      <c r="D93" s="219" t="s">
        <v>158</v>
      </c>
      <c r="E93" s="42"/>
      <c r="F93" s="220" t="s">
        <v>387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158</v>
      </c>
      <c r="AU93" s="19" t="s">
        <v>84</v>
      </c>
    </row>
    <row r="94" s="2" customFormat="1">
      <c r="A94" s="40"/>
      <c r="B94" s="41"/>
      <c r="C94" s="42"/>
      <c r="D94" s="224" t="s">
        <v>160</v>
      </c>
      <c r="E94" s="42"/>
      <c r="F94" s="225" t="s">
        <v>388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160</v>
      </c>
      <c r="AU94" s="19" t="s">
        <v>84</v>
      </c>
    </row>
    <row r="95" s="14" customFormat="1">
      <c r="A95" s="14"/>
      <c r="B95" s="236"/>
      <c r="C95" s="237"/>
      <c r="D95" s="219" t="s">
        <v>162</v>
      </c>
      <c r="E95" s="237"/>
      <c r="F95" s="239" t="s">
        <v>2446</v>
      </c>
      <c r="G95" s="237"/>
      <c r="H95" s="240">
        <v>0.53200000000000003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162</v>
      </c>
      <c r="AU95" s="246" t="s">
        <v>84</v>
      </c>
      <c r="AV95" s="14" t="s">
        <v>84</v>
      </c>
      <c r="AW95" s="14" t="s">
        <v>4</v>
      </c>
      <c r="AX95" s="14" t="s">
        <v>82</v>
      </c>
      <c r="AY95" s="246" t="s">
        <v>148</v>
      </c>
    </row>
    <row r="96" s="2" customFormat="1" ht="21.75" customHeight="1">
      <c r="A96" s="40"/>
      <c r="B96" s="41"/>
      <c r="C96" s="206" t="s">
        <v>156</v>
      </c>
      <c r="D96" s="206" t="s">
        <v>151</v>
      </c>
      <c r="E96" s="207" t="s">
        <v>391</v>
      </c>
      <c r="F96" s="208" t="s">
        <v>392</v>
      </c>
      <c r="G96" s="209" t="s">
        <v>154</v>
      </c>
      <c r="H96" s="210">
        <v>0.028000000000000001</v>
      </c>
      <c r="I96" s="211"/>
      <c r="J96" s="212">
        <f>ROUND(I96*H96,2)</f>
        <v>0</v>
      </c>
      <c r="K96" s="208" t="s">
        <v>155</v>
      </c>
      <c r="L96" s="46"/>
      <c r="M96" s="213" t="s">
        <v>19</v>
      </c>
      <c r="N96" s="214" t="s">
        <v>45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156</v>
      </c>
      <c r="AT96" s="217" t="s">
        <v>151</v>
      </c>
      <c r="AU96" s="217" t="s">
        <v>84</v>
      </c>
      <c r="AY96" s="19" t="s">
        <v>148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82</v>
      </c>
      <c r="BK96" s="218">
        <f>ROUND(I96*H96,2)</f>
        <v>0</v>
      </c>
      <c r="BL96" s="19" t="s">
        <v>156</v>
      </c>
      <c r="BM96" s="217" t="s">
        <v>2447</v>
      </c>
    </row>
    <row r="97" s="2" customFormat="1">
      <c r="A97" s="40"/>
      <c r="B97" s="41"/>
      <c r="C97" s="42"/>
      <c r="D97" s="219" t="s">
        <v>158</v>
      </c>
      <c r="E97" s="42"/>
      <c r="F97" s="220" t="s">
        <v>394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158</v>
      </c>
      <c r="AU97" s="19" t="s">
        <v>84</v>
      </c>
    </row>
    <row r="98" s="2" customFormat="1">
      <c r="A98" s="40"/>
      <c r="B98" s="41"/>
      <c r="C98" s="42"/>
      <c r="D98" s="224" t="s">
        <v>160</v>
      </c>
      <c r="E98" s="42"/>
      <c r="F98" s="225" t="s">
        <v>395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160</v>
      </c>
      <c r="AU98" s="19" t="s">
        <v>84</v>
      </c>
    </row>
    <row r="99" s="12" customFormat="1" ht="25.92" customHeight="1">
      <c r="A99" s="12"/>
      <c r="B99" s="190"/>
      <c r="C99" s="191"/>
      <c r="D99" s="192" t="s">
        <v>73</v>
      </c>
      <c r="E99" s="193" t="s">
        <v>404</v>
      </c>
      <c r="F99" s="193" t="s">
        <v>405</v>
      </c>
      <c r="G99" s="191"/>
      <c r="H99" s="191"/>
      <c r="I99" s="194"/>
      <c r="J99" s="195">
        <f>BK99</f>
        <v>0</v>
      </c>
      <c r="K99" s="191"/>
      <c r="L99" s="196"/>
      <c r="M99" s="197"/>
      <c r="N99" s="198"/>
      <c r="O99" s="198"/>
      <c r="P99" s="199">
        <f>P100</f>
        <v>0</v>
      </c>
      <c r="Q99" s="198"/>
      <c r="R99" s="199">
        <f>R100</f>
        <v>0.050869999999999999</v>
      </c>
      <c r="S99" s="198"/>
      <c r="T99" s="200">
        <f>T100</f>
        <v>0.02776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84</v>
      </c>
      <c r="AT99" s="202" t="s">
        <v>73</v>
      </c>
      <c r="AU99" s="202" t="s">
        <v>74</v>
      </c>
      <c r="AY99" s="201" t="s">
        <v>148</v>
      </c>
      <c r="BK99" s="203">
        <f>BK100</f>
        <v>0</v>
      </c>
    </row>
    <row r="100" s="12" customFormat="1" ht="22.8" customHeight="1">
      <c r="A100" s="12"/>
      <c r="B100" s="190"/>
      <c r="C100" s="191"/>
      <c r="D100" s="192" t="s">
        <v>73</v>
      </c>
      <c r="E100" s="204" t="s">
        <v>2448</v>
      </c>
      <c r="F100" s="204" t="s">
        <v>101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SUM(P101:P154)</f>
        <v>0</v>
      </c>
      <c r="Q100" s="198"/>
      <c r="R100" s="199">
        <f>SUM(R101:R154)</f>
        <v>0.050869999999999999</v>
      </c>
      <c r="S100" s="198"/>
      <c r="T100" s="200">
        <f>SUM(T101:T154)</f>
        <v>0.02776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84</v>
      </c>
      <c r="AT100" s="202" t="s">
        <v>73</v>
      </c>
      <c r="AU100" s="202" t="s">
        <v>82</v>
      </c>
      <c r="AY100" s="201" t="s">
        <v>148</v>
      </c>
      <c r="BK100" s="203">
        <f>SUM(BK101:BK154)</f>
        <v>0</v>
      </c>
    </row>
    <row r="101" s="2" customFormat="1" ht="16.5" customHeight="1">
      <c r="A101" s="40"/>
      <c r="B101" s="41"/>
      <c r="C101" s="206" t="s">
        <v>186</v>
      </c>
      <c r="D101" s="206" t="s">
        <v>151</v>
      </c>
      <c r="E101" s="207" t="s">
        <v>2449</v>
      </c>
      <c r="F101" s="208" t="s">
        <v>2450</v>
      </c>
      <c r="G101" s="209" t="s">
        <v>189</v>
      </c>
      <c r="H101" s="210">
        <v>1</v>
      </c>
      <c r="I101" s="211"/>
      <c r="J101" s="212">
        <f>ROUND(I101*H101,2)</f>
        <v>0</v>
      </c>
      <c r="K101" s="208" t="s">
        <v>155</v>
      </c>
      <c r="L101" s="46"/>
      <c r="M101" s="213" t="s">
        <v>19</v>
      </c>
      <c r="N101" s="214" t="s">
        <v>45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271</v>
      </c>
      <c r="AT101" s="217" t="s">
        <v>151</v>
      </c>
      <c r="AU101" s="217" t="s">
        <v>84</v>
      </c>
      <c r="AY101" s="19" t="s">
        <v>148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82</v>
      </c>
      <c r="BK101" s="218">
        <f>ROUND(I101*H101,2)</f>
        <v>0</v>
      </c>
      <c r="BL101" s="19" t="s">
        <v>271</v>
      </c>
      <c r="BM101" s="217" t="s">
        <v>2451</v>
      </c>
    </row>
    <row r="102" s="2" customFormat="1">
      <c r="A102" s="40"/>
      <c r="B102" s="41"/>
      <c r="C102" s="42"/>
      <c r="D102" s="219" t="s">
        <v>158</v>
      </c>
      <c r="E102" s="42"/>
      <c r="F102" s="220" t="s">
        <v>2452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158</v>
      </c>
      <c r="AU102" s="19" t="s">
        <v>84</v>
      </c>
    </row>
    <row r="103" s="2" customFormat="1">
      <c r="A103" s="40"/>
      <c r="B103" s="41"/>
      <c r="C103" s="42"/>
      <c r="D103" s="224" t="s">
        <v>160</v>
      </c>
      <c r="E103" s="42"/>
      <c r="F103" s="225" t="s">
        <v>2453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160</v>
      </c>
      <c r="AU103" s="19" t="s">
        <v>84</v>
      </c>
    </row>
    <row r="104" s="2" customFormat="1" ht="21.75" customHeight="1">
      <c r="A104" s="40"/>
      <c r="B104" s="41"/>
      <c r="C104" s="258" t="s">
        <v>171</v>
      </c>
      <c r="D104" s="258" t="s">
        <v>272</v>
      </c>
      <c r="E104" s="259" t="s">
        <v>2454</v>
      </c>
      <c r="F104" s="260" t="s">
        <v>2455</v>
      </c>
      <c r="G104" s="261" t="s">
        <v>189</v>
      </c>
      <c r="H104" s="262">
        <v>1</v>
      </c>
      <c r="I104" s="263"/>
      <c r="J104" s="264">
        <f>ROUND(I104*H104,2)</f>
        <v>0</v>
      </c>
      <c r="K104" s="260" t="s">
        <v>19</v>
      </c>
      <c r="L104" s="265"/>
      <c r="M104" s="266" t="s">
        <v>19</v>
      </c>
      <c r="N104" s="267" t="s">
        <v>45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371</v>
      </c>
      <c r="AT104" s="217" t="s">
        <v>272</v>
      </c>
      <c r="AU104" s="217" t="s">
        <v>84</v>
      </c>
      <c r="AY104" s="19" t="s">
        <v>148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82</v>
      </c>
      <c r="BK104" s="218">
        <f>ROUND(I104*H104,2)</f>
        <v>0</v>
      </c>
      <c r="BL104" s="19" t="s">
        <v>271</v>
      </c>
      <c r="BM104" s="217" t="s">
        <v>2456</v>
      </c>
    </row>
    <row r="105" s="2" customFormat="1">
      <c r="A105" s="40"/>
      <c r="B105" s="41"/>
      <c r="C105" s="42"/>
      <c r="D105" s="219" t="s">
        <v>158</v>
      </c>
      <c r="E105" s="42"/>
      <c r="F105" s="220" t="s">
        <v>2455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158</v>
      </c>
      <c r="AU105" s="19" t="s">
        <v>84</v>
      </c>
    </row>
    <row r="106" s="2" customFormat="1" ht="16.5" customHeight="1">
      <c r="A106" s="40"/>
      <c r="B106" s="41"/>
      <c r="C106" s="206" t="s">
        <v>198</v>
      </c>
      <c r="D106" s="206" t="s">
        <v>151</v>
      </c>
      <c r="E106" s="207" t="s">
        <v>2457</v>
      </c>
      <c r="F106" s="208" t="s">
        <v>2458</v>
      </c>
      <c r="G106" s="209" t="s">
        <v>189</v>
      </c>
      <c r="H106" s="210">
        <v>1</v>
      </c>
      <c r="I106" s="211"/>
      <c r="J106" s="212">
        <f>ROUND(I106*H106,2)</f>
        <v>0</v>
      </c>
      <c r="K106" s="208" t="s">
        <v>155</v>
      </c>
      <c r="L106" s="46"/>
      <c r="M106" s="213" t="s">
        <v>19</v>
      </c>
      <c r="N106" s="214" t="s">
        <v>45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0.0112</v>
      </c>
      <c r="T106" s="216">
        <f>S106*H106</f>
        <v>0.0112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271</v>
      </c>
      <c r="AT106" s="217" t="s">
        <v>151</v>
      </c>
      <c r="AU106" s="217" t="s">
        <v>84</v>
      </c>
      <c r="AY106" s="19" t="s">
        <v>148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82</v>
      </c>
      <c r="BK106" s="218">
        <f>ROUND(I106*H106,2)</f>
        <v>0</v>
      </c>
      <c r="BL106" s="19" t="s">
        <v>271</v>
      </c>
      <c r="BM106" s="217" t="s">
        <v>2459</v>
      </c>
    </row>
    <row r="107" s="2" customFormat="1">
      <c r="A107" s="40"/>
      <c r="B107" s="41"/>
      <c r="C107" s="42"/>
      <c r="D107" s="219" t="s">
        <v>158</v>
      </c>
      <c r="E107" s="42"/>
      <c r="F107" s="220" t="s">
        <v>2460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158</v>
      </c>
      <c r="AU107" s="19" t="s">
        <v>84</v>
      </c>
    </row>
    <row r="108" s="2" customFormat="1">
      <c r="A108" s="40"/>
      <c r="B108" s="41"/>
      <c r="C108" s="42"/>
      <c r="D108" s="224" t="s">
        <v>160</v>
      </c>
      <c r="E108" s="42"/>
      <c r="F108" s="225" t="s">
        <v>2461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160</v>
      </c>
      <c r="AU108" s="19" t="s">
        <v>84</v>
      </c>
    </row>
    <row r="109" s="2" customFormat="1" ht="16.5" customHeight="1">
      <c r="A109" s="40"/>
      <c r="B109" s="41"/>
      <c r="C109" s="206" t="s">
        <v>204</v>
      </c>
      <c r="D109" s="206" t="s">
        <v>151</v>
      </c>
      <c r="E109" s="207" t="s">
        <v>2462</v>
      </c>
      <c r="F109" s="208" t="s">
        <v>2463</v>
      </c>
      <c r="G109" s="209" t="s">
        <v>189</v>
      </c>
      <c r="H109" s="210">
        <v>4</v>
      </c>
      <c r="I109" s="211"/>
      <c r="J109" s="212">
        <f>ROUND(I109*H109,2)</f>
        <v>0</v>
      </c>
      <c r="K109" s="208" t="s">
        <v>155</v>
      </c>
      <c r="L109" s="46"/>
      <c r="M109" s="213" t="s">
        <v>19</v>
      </c>
      <c r="N109" s="214" t="s">
        <v>45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271</v>
      </c>
      <c r="AT109" s="217" t="s">
        <v>151</v>
      </c>
      <c r="AU109" s="217" t="s">
        <v>84</v>
      </c>
      <c r="AY109" s="19" t="s">
        <v>148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82</v>
      </c>
      <c r="BK109" s="218">
        <f>ROUND(I109*H109,2)</f>
        <v>0</v>
      </c>
      <c r="BL109" s="19" t="s">
        <v>271</v>
      </c>
      <c r="BM109" s="217" t="s">
        <v>2464</v>
      </c>
    </row>
    <row r="110" s="2" customFormat="1">
      <c r="A110" s="40"/>
      <c r="B110" s="41"/>
      <c r="C110" s="42"/>
      <c r="D110" s="219" t="s">
        <v>158</v>
      </c>
      <c r="E110" s="42"/>
      <c r="F110" s="220" t="s">
        <v>2465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158</v>
      </c>
      <c r="AU110" s="19" t="s">
        <v>84</v>
      </c>
    </row>
    <row r="111" s="2" customFormat="1">
      <c r="A111" s="40"/>
      <c r="B111" s="41"/>
      <c r="C111" s="42"/>
      <c r="D111" s="224" t="s">
        <v>160</v>
      </c>
      <c r="E111" s="42"/>
      <c r="F111" s="225" t="s">
        <v>2466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160</v>
      </c>
      <c r="AU111" s="19" t="s">
        <v>84</v>
      </c>
    </row>
    <row r="112" s="2" customFormat="1" ht="16.5" customHeight="1">
      <c r="A112" s="40"/>
      <c r="B112" s="41"/>
      <c r="C112" s="258" t="s">
        <v>216</v>
      </c>
      <c r="D112" s="258" t="s">
        <v>272</v>
      </c>
      <c r="E112" s="259" t="s">
        <v>2467</v>
      </c>
      <c r="F112" s="260" t="s">
        <v>2468</v>
      </c>
      <c r="G112" s="261" t="s">
        <v>189</v>
      </c>
      <c r="H112" s="262">
        <v>2</v>
      </c>
      <c r="I112" s="263"/>
      <c r="J112" s="264">
        <f>ROUND(I112*H112,2)</f>
        <v>0</v>
      </c>
      <c r="K112" s="260" t="s">
        <v>19</v>
      </c>
      <c r="L112" s="265"/>
      <c r="M112" s="266" t="s">
        <v>19</v>
      </c>
      <c r="N112" s="267" t="s">
        <v>45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371</v>
      </c>
      <c r="AT112" s="217" t="s">
        <v>272</v>
      </c>
      <c r="AU112" s="217" t="s">
        <v>84</v>
      </c>
      <c r="AY112" s="19" t="s">
        <v>148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82</v>
      </c>
      <c r="BK112" s="218">
        <f>ROUND(I112*H112,2)</f>
        <v>0</v>
      </c>
      <c r="BL112" s="19" t="s">
        <v>271</v>
      </c>
      <c r="BM112" s="217" t="s">
        <v>2469</v>
      </c>
    </row>
    <row r="113" s="2" customFormat="1">
      <c r="A113" s="40"/>
      <c r="B113" s="41"/>
      <c r="C113" s="42"/>
      <c r="D113" s="219" t="s">
        <v>158</v>
      </c>
      <c r="E113" s="42"/>
      <c r="F113" s="220" t="s">
        <v>2468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158</v>
      </c>
      <c r="AU113" s="19" t="s">
        <v>84</v>
      </c>
    </row>
    <row r="114" s="2" customFormat="1" ht="16.5" customHeight="1">
      <c r="A114" s="40"/>
      <c r="B114" s="41"/>
      <c r="C114" s="258" t="s">
        <v>224</v>
      </c>
      <c r="D114" s="258" t="s">
        <v>272</v>
      </c>
      <c r="E114" s="259" t="s">
        <v>2470</v>
      </c>
      <c r="F114" s="260" t="s">
        <v>2471</v>
      </c>
      <c r="G114" s="261" t="s">
        <v>189</v>
      </c>
      <c r="H114" s="262">
        <v>2</v>
      </c>
      <c r="I114" s="263"/>
      <c r="J114" s="264">
        <f>ROUND(I114*H114,2)</f>
        <v>0</v>
      </c>
      <c r="K114" s="260" t="s">
        <v>19</v>
      </c>
      <c r="L114" s="265"/>
      <c r="M114" s="266" t="s">
        <v>19</v>
      </c>
      <c r="N114" s="267" t="s">
        <v>45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371</v>
      </c>
      <c r="AT114" s="217" t="s">
        <v>272</v>
      </c>
      <c r="AU114" s="217" t="s">
        <v>84</v>
      </c>
      <c r="AY114" s="19" t="s">
        <v>148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82</v>
      </c>
      <c r="BK114" s="218">
        <f>ROUND(I114*H114,2)</f>
        <v>0</v>
      </c>
      <c r="BL114" s="19" t="s">
        <v>271</v>
      </c>
      <c r="BM114" s="217" t="s">
        <v>2472</v>
      </c>
    </row>
    <row r="115" s="2" customFormat="1">
      <c r="A115" s="40"/>
      <c r="B115" s="41"/>
      <c r="C115" s="42"/>
      <c r="D115" s="219" t="s">
        <v>158</v>
      </c>
      <c r="E115" s="42"/>
      <c r="F115" s="220" t="s">
        <v>2471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158</v>
      </c>
      <c r="AU115" s="19" t="s">
        <v>84</v>
      </c>
    </row>
    <row r="116" s="2" customFormat="1" ht="16.5" customHeight="1">
      <c r="A116" s="40"/>
      <c r="B116" s="41"/>
      <c r="C116" s="206" t="s">
        <v>231</v>
      </c>
      <c r="D116" s="206" t="s">
        <v>151</v>
      </c>
      <c r="E116" s="207" t="s">
        <v>2473</v>
      </c>
      <c r="F116" s="208" t="s">
        <v>2474</v>
      </c>
      <c r="G116" s="209" t="s">
        <v>189</v>
      </c>
      <c r="H116" s="210">
        <v>4</v>
      </c>
      <c r="I116" s="211"/>
      <c r="J116" s="212">
        <f>ROUND(I116*H116,2)</f>
        <v>0</v>
      </c>
      <c r="K116" s="208" t="s">
        <v>155</v>
      </c>
      <c r="L116" s="46"/>
      <c r="M116" s="213" t="s">
        <v>19</v>
      </c>
      <c r="N116" s="214" t="s">
        <v>45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271</v>
      </c>
      <c r="AT116" s="217" t="s">
        <v>151</v>
      </c>
      <c r="AU116" s="217" t="s">
        <v>84</v>
      </c>
      <c r="AY116" s="19" t="s">
        <v>148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82</v>
      </c>
      <c r="BK116" s="218">
        <f>ROUND(I116*H116,2)</f>
        <v>0</v>
      </c>
      <c r="BL116" s="19" t="s">
        <v>271</v>
      </c>
      <c r="BM116" s="217" t="s">
        <v>2475</v>
      </c>
    </row>
    <row r="117" s="2" customFormat="1">
      <c r="A117" s="40"/>
      <c r="B117" s="41"/>
      <c r="C117" s="42"/>
      <c r="D117" s="219" t="s">
        <v>158</v>
      </c>
      <c r="E117" s="42"/>
      <c r="F117" s="220" t="s">
        <v>2476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158</v>
      </c>
      <c r="AU117" s="19" t="s">
        <v>84</v>
      </c>
    </row>
    <row r="118" s="2" customFormat="1">
      <c r="A118" s="40"/>
      <c r="B118" s="41"/>
      <c r="C118" s="42"/>
      <c r="D118" s="224" t="s">
        <v>160</v>
      </c>
      <c r="E118" s="42"/>
      <c r="F118" s="225" t="s">
        <v>2477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84</v>
      </c>
    </row>
    <row r="119" s="2" customFormat="1" ht="16.5" customHeight="1">
      <c r="A119" s="40"/>
      <c r="B119" s="41"/>
      <c r="C119" s="258" t="s">
        <v>8</v>
      </c>
      <c r="D119" s="258" t="s">
        <v>272</v>
      </c>
      <c r="E119" s="259" t="s">
        <v>2478</v>
      </c>
      <c r="F119" s="260" t="s">
        <v>2479</v>
      </c>
      <c r="G119" s="261" t="s">
        <v>189</v>
      </c>
      <c r="H119" s="262">
        <v>4</v>
      </c>
      <c r="I119" s="263"/>
      <c r="J119" s="264">
        <f>ROUND(I119*H119,2)</f>
        <v>0</v>
      </c>
      <c r="K119" s="260" t="s">
        <v>19</v>
      </c>
      <c r="L119" s="265"/>
      <c r="M119" s="266" t="s">
        <v>19</v>
      </c>
      <c r="N119" s="267" t="s">
        <v>45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371</v>
      </c>
      <c r="AT119" s="217" t="s">
        <v>272</v>
      </c>
      <c r="AU119" s="217" t="s">
        <v>84</v>
      </c>
      <c r="AY119" s="19" t="s">
        <v>148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82</v>
      </c>
      <c r="BK119" s="218">
        <f>ROUND(I119*H119,2)</f>
        <v>0</v>
      </c>
      <c r="BL119" s="19" t="s">
        <v>271</v>
      </c>
      <c r="BM119" s="217" t="s">
        <v>2480</v>
      </c>
    </row>
    <row r="120" s="2" customFormat="1">
      <c r="A120" s="40"/>
      <c r="B120" s="41"/>
      <c r="C120" s="42"/>
      <c r="D120" s="219" t="s">
        <v>158</v>
      </c>
      <c r="E120" s="42"/>
      <c r="F120" s="220" t="s">
        <v>2479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158</v>
      </c>
      <c r="AU120" s="19" t="s">
        <v>84</v>
      </c>
    </row>
    <row r="121" s="2" customFormat="1" ht="16.5" customHeight="1">
      <c r="A121" s="40"/>
      <c r="B121" s="41"/>
      <c r="C121" s="206" t="s">
        <v>244</v>
      </c>
      <c r="D121" s="206" t="s">
        <v>151</v>
      </c>
      <c r="E121" s="207" t="s">
        <v>2481</v>
      </c>
      <c r="F121" s="208" t="s">
        <v>2482</v>
      </c>
      <c r="G121" s="209" t="s">
        <v>189</v>
      </c>
      <c r="H121" s="210">
        <v>1</v>
      </c>
      <c r="I121" s="211"/>
      <c r="J121" s="212">
        <f>ROUND(I121*H121,2)</f>
        <v>0</v>
      </c>
      <c r="K121" s="208" t="s">
        <v>155</v>
      </c>
      <c r="L121" s="46"/>
      <c r="M121" s="213" t="s">
        <v>19</v>
      </c>
      <c r="N121" s="214" t="s">
        <v>45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271</v>
      </c>
      <c r="AT121" s="217" t="s">
        <v>151</v>
      </c>
      <c r="AU121" s="217" t="s">
        <v>84</v>
      </c>
      <c r="AY121" s="19" t="s">
        <v>148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82</v>
      </c>
      <c r="BK121" s="218">
        <f>ROUND(I121*H121,2)</f>
        <v>0</v>
      </c>
      <c r="BL121" s="19" t="s">
        <v>271</v>
      </c>
      <c r="BM121" s="217" t="s">
        <v>2483</v>
      </c>
    </row>
    <row r="122" s="2" customFormat="1">
      <c r="A122" s="40"/>
      <c r="B122" s="41"/>
      <c r="C122" s="42"/>
      <c r="D122" s="219" t="s">
        <v>158</v>
      </c>
      <c r="E122" s="42"/>
      <c r="F122" s="220" t="s">
        <v>2484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158</v>
      </c>
      <c r="AU122" s="19" t="s">
        <v>84</v>
      </c>
    </row>
    <row r="123" s="2" customFormat="1">
      <c r="A123" s="40"/>
      <c r="B123" s="41"/>
      <c r="C123" s="42"/>
      <c r="D123" s="224" t="s">
        <v>160</v>
      </c>
      <c r="E123" s="42"/>
      <c r="F123" s="225" t="s">
        <v>2485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160</v>
      </c>
      <c r="AU123" s="19" t="s">
        <v>84</v>
      </c>
    </row>
    <row r="124" s="2" customFormat="1" ht="16.5" customHeight="1">
      <c r="A124" s="40"/>
      <c r="B124" s="41"/>
      <c r="C124" s="258" t="s">
        <v>255</v>
      </c>
      <c r="D124" s="258" t="s">
        <v>272</v>
      </c>
      <c r="E124" s="259" t="s">
        <v>2486</v>
      </c>
      <c r="F124" s="260" t="s">
        <v>2487</v>
      </c>
      <c r="G124" s="261" t="s">
        <v>189</v>
      </c>
      <c r="H124" s="262">
        <v>1</v>
      </c>
      <c r="I124" s="263"/>
      <c r="J124" s="264">
        <f>ROUND(I124*H124,2)</f>
        <v>0</v>
      </c>
      <c r="K124" s="260" t="s">
        <v>19</v>
      </c>
      <c r="L124" s="265"/>
      <c r="M124" s="266" t="s">
        <v>19</v>
      </c>
      <c r="N124" s="267" t="s">
        <v>45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371</v>
      </c>
      <c r="AT124" s="217" t="s">
        <v>272</v>
      </c>
      <c r="AU124" s="217" t="s">
        <v>84</v>
      </c>
      <c r="AY124" s="19" t="s">
        <v>148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82</v>
      </c>
      <c r="BK124" s="218">
        <f>ROUND(I124*H124,2)</f>
        <v>0</v>
      </c>
      <c r="BL124" s="19" t="s">
        <v>271</v>
      </c>
      <c r="BM124" s="217" t="s">
        <v>2488</v>
      </c>
    </row>
    <row r="125" s="2" customFormat="1">
      <c r="A125" s="40"/>
      <c r="B125" s="41"/>
      <c r="C125" s="42"/>
      <c r="D125" s="219" t="s">
        <v>158</v>
      </c>
      <c r="E125" s="42"/>
      <c r="F125" s="220" t="s">
        <v>2487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158</v>
      </c>
      <c r="AU125" s="19" t="s">
        <v>84</v>
      </c>
    </row>
    <row r="126" s="2" customFormat="1" ht="21.75" customHeight="1">
      <c r="A126" s="40"/>
      <c r="B126" s="41"/>
      <c r="C126" s="206" t="s">
        <v>264</v>
      </c>
      <c r="D126" s="206" t="s">
        <v>151</v>
      </c>
      <c r="E126" s="207" t="s">
        <v>2489</v>
      </c>
      <c r="F126" s="208" t="s">
        <v>2490</v>
      </c>
      <c r="G126" s="209" t="s">
        <v>356</v>
      </c>
      <c r="H126" s="210">
        <v>17</v>
      </c>
      <c r="I126" s="211"/>
      <c r="J126" s="212">
        <f>ROUND(I126*H126,2)</f>
        <v>0</v>
      </c>
      <c r="K126" s="208" t="s">
        <v>155</v>
      </c>
      <c r="L126" s="46"/>
      <c r="M126" s="213" t="s">
        <v>19</v>
      </c>
      <c r="N126" s="214" t="s">
        <v>45</v>
      </c>
      <c r="O126" s="86"/>
      <c r="P126" s="215">
        <f>O126*H126</f>
        <v>0</v>
      </c>
      <c r="Q126" s="215">
        <v>0.0016800000000000001</v>
      </c>
      <c r="R126" s="215">
        <f>Q126*H126</f>
        <v>0.028560000000000002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271</v>
      </c>
      <c r="AT126" s="217" t="s">
        <v>151</v>
      </c>
      <c r="AU126" s="217" t="s">
        <v>84</v>
      </c>
      <c r="AY126" s="19" t="s">
        <v>148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82</v>
      </c>
      <c r="BK126" s="218">
        <f>ROUND(I126*H126,2)</f>
        <v>0</v>
      </c>
      <c r="BL126" s="19" t="s">
        <v>271</v>
      </c>
      <c r="BM126" s="217" t="s">
        <v>2491</v>
      </c>
    </row>
    <row r="127" s="2" customFormat="1">
      <c r="A127" s="40"/>
      <c r="B127" s="41"/>
      <c r="C127" s="42"/>
      <c r="D127" s="219" t="s">
        <v>158</v>
      </c>
      <c r="E127" s="42"/>
      <c r="F127" s="220" t="s">
        <v>2492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158</v>
      </c>
      <c r="AU127" s="19" t="s">
        <v>84</v>
      </c>
    </row>
    <row r="128" s="2" customFormat="1">
      <c r="A128" s="40"/>
      <c r="B128" s="41"/>
      <c r="C128" s="42"/>
      <c r="D128" s="224" t="s">
        <v>160</v>
      </c>
      <c r="E128" s="42"/>
      <c r="F128" s="225" t="s">
        <v>2493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160</v>
      </c>
      <c r="AU128" s="19" t="s">
        <v>84</v>
      </c>
    </row>
    <row r="129" s="2" customFormat="1" ht="24.15" customHeight="1">
      <c r="A129" s="40"/>
      <c r="B129" s="41"/>
      <c r="C129" s="206" t="s">
        <v>271</v>
      </c>
      <c r="D129" s="206" t="s">
        <v>151</v>
      </c>
      <c r="E129" s="207" t="s">
        <v>2494</v>
      </c>
      <c r="F129" s="208" t="s">
        <v>2495</v>
      </c>
      <c r="G129" s="209" t="s">
        <v>356</v>
      </c>
      <c r="H129" s="210">
        <v>3</v>
      </c>
      <c r="I129" s="211"/>
      <c r="J129" s="212">
        <f>ROUND(I129*H129,2)</f>
        <v>0</v>
      </c>
      <c r="K129" s="208" t="s">
        <v>155</v>
      </c>
      <c r="L129" s="46"/>
      <c r="M129" s="213" t="s">
        <v>19</v>
      </c>
      <c r="N129" s="214" t="s">
        <v>45</v>
      </c>
      <c r="O129" s="86"/>
      <c r="P129" s="215">
        <f>O129*H129</f>
        <v>0</v>
      </c>
      <c r="Q129" s="215">
        <v>0.0034499999999999999</v>
      </c>
      <c r="R129" s="215">
        <f>Q129*H129</f>
        <v>0.01035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271</v>
      </c>
      <c r="AT129" s="217" t="s">
        <v>151</v>
      </c>
      <c r="AU129" s="217" t="s">
        <v>84</v>
      </c>
      <c r="AY129" s="19" t="s">
        <v>148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82</v>
      </c>
      <c r="BK129" s="218">
        <f>ROUND(I129*H129,2)</f>
        <v>0</v>
      </c>
      <c r="BL129" s="19" t="s">
        <v>271</v>
      </c>
      <c r="BM129" s="217" t="s">
        <v>2496</v>
      </c>
    </row>
    <row r="130" s="2" customFormat="1">
      <c r="A130" s="40"/>
      <c r="B130" s="41"/>
      <c r="C130" s="42"/>
      <c r="D130" s="219" t="s">
        <v>158</v>
      </c>
      <c r="E130" s="42"/>
      <c r="F130" s="220" t="s">
        <v>2497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158</v>
      </c>
      <c r="AU130" s="19" t="s">
        <v>84</v>
      </c>
    </row>
    <row r="131" s="2" customFormat="1">
      <c r="A131" s="40"/>
      <c r="B131" s="41"/>
      <c r="C131" s="42"/>
      <c r="D131" s="224" t="s">
        <v>160</v>
      </c>
      <c r="E131" s="42"/>
      <c r="F131" s="225" t="s">
        <v>2498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160</v>
      </c>
      <c r="AU131" s="19" t="s">
        <v>84</v>
      </c>
    </row>
    <row r="132" s="2" customFormat="1" ht="24.15" customHeight="1">
      <c r="A132" s="40"/>
      <c r="B132" s="41"/>
      <c r="C132" s="206" t="s">
        <v>276</v>
      </c>
      <c r="D132" s="206" t="s">
        <v>151</v>
      </c>
      <c r="E132" s="207" t="s">
        <v>2499</v>
      </c>
      <c r="F132" s="208" t="s">
        <v>2500</v>
      </c>
      <c r="G132" s="209" t="s">
        <v>356</v>
      </c>
      <c r="H132" s="210">
        <v>12</v>
      </c>
      <c r="I132" s="211"/>
      <c r="J132" s="212">
        <f>ROUND(I132*H132,2)</f>
        <v>0</v>
      </c>
      <c r="K132" s="208" t="s">
        <v>155</v>
      </c>
      <c r="L132" s="46"/>
      <c r="M132" s="213" t="s">
        <v>19</v>
      </c>
      <c r="N132" s="214" t="s">
        <v>45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0.0013799999999999999</v>
      </c>
      <c r="T132" s="216">
        <f>S132*H132</f>
        <v>0.016559999999999998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271</v>
      </c>
      <c r="AT132" s="217" t="s">
        <v>151</v>
      </c>
      <c r="AU132" s="217" t="s">
        <v>84</v>
      </c>
      <c r="AY132" s="19" t="s">
        <v>148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82</v>
      </c>
      <c r="BK132" s="218">
        <f>ROUND(I132*H132,2)</f>
        <v>0</v>
      </c>
      <c r="BL132" s="19" t="s">
        <v>271</v>
      </c>
      <c r="BM132" s="217" t="s">
        <v>2501</v>
      </c>
    </row>
    <row r="133" s="2" customFormat="1">
      <c r="A133" s="40"/>
      <c r="B133" s="41"/>
      <c r="C133" s="42"/>
      <c r="D133" s="219" t="s">
        <v>158</v>
      </c>
      <c r="E133" s="42"/>
      <c r="F133" s="220" t="s">
        <v>2502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158</v>
      </c>
      <c r="AU133" s="19" t="s">
        <v>84</v>
      </c>
    </row>
    <row r="134" s="2" customFormat="1">
      <c r="A134" s="40"/>
      <c r="B134" s="41"/>
      <c r="C134" s="42"/>
      <c r="D134" s="224" t="s">
        <v>160</v>
      </c>
      <c r="E134" s="42"/>
      <c r="F134" s="225" t="s">
        <v>2503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160</v>
      </c>
      <c r="AU134" s="19" t="s">
        <v>84</v>
      </c>
    </row>
    <row r="135" s="2" customFormat="1" ht="16.5" customHeight="1">
      <c r="A135" s="40"/>
      <c r="B135" s="41"/>
      <c r="C135" s="206" t="s">
        <v>281</v>
      </c>
      <c r="D135" s="206" t="s">
        <v>151</v>
      </c>
      <c r="E135" s="207" t="s">
        <v>2504</v>
      </c>
      <c r="F135" s="208" t="s">
        <v>2505</v>
      </c>
      <c r="G135" s="209" t="s">
        <v>356</v>
      </c>
      <c r="H135" s="210">
        <v>2</v>
      </c>
      <c r="I135" s="211"/>
      <c r="J135" s="212">
        <f>ROUND(I135*H135,2)</f>
        <v>0</v>
      </c>
      <c r="K135" s="208" t="s">
        <v>155</v>
      </c>
      <c r="L135" s="46"/>
      <c r="M135" s="213" t="s">
        <v>19</v>
      </c>
      <c r="N135" s="214" t="s">
        <v>45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271</v>
      </c>
      <c r="AT135" s="217" t="s">
        <v>151</v>
      </c>
      <c r="AU135" s="217" t="s">
        <v>84</v>
      </c>
      <c r="AY135" s="19" t="s">
        <v>148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82</v>
      </c>
      <c r="BK135" s="218">
        <f>ROUND(I135*H135,2)</f>
        <v>0</v>
      </c>
      <c r="BL135" s="19" t="s">
        <v>271</v>
      </c>
      <c r="BM135" s="217" t="s">
        <v>2506</v>
      </c>
    </row>
    <row r="136" s="2" customFormat="1">
      <c r="A136" s="40"/>
      <c r="B136" s="41"/>
      <c r="C136" s="42"/>
      <c r="D136" s="219" t="s">
        <v>158</v>
      </c>
      <c r="E136" s="42"/>
      <c r="F136" s="220" t="s">
        <v>2507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158</v>
      </c>
      <c r="AU136" s="19" t="s">
        <v>84</v>
      </c>
    </row>
    <row r="137" s="2" customFormat="1">
      <c r="A137" s="40"/>
      <c r="B137" s="41"/>
      <c r="C137" s="42"/>
      <c r="D137" s="224" t="s">
        <v>160</v>
      </c>
      <c r="E137" s="42"/>
      <c r="F137" s="225" t="s">
        <v>2508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160</v>
      </c>
      <c r="AU137" s="19" t="s">
        <v>84</v>
      </c>
    </row>
    <row r="138" s="2" customFormat="1" ht="16.5" customHeight="1">
      <c r="A138" s="40"/>
      <c r="B138" s="41"/>
      <c r="C138" s="258" t="s">
        <v>287</v>
      </c>
      <c r="D138" s="258" t="s">
        <v>272</v>
      </c>
      <c r="E138" s="259" t="s">
        <v>2509</v>
      </c>
      <c r="F138" s="260" t="s">
        <v>2510</v>
      </c>
      <c r="G138" s="261" t="s">
        <v>356</v>
      </c>
      <c r="H138" s="262">
        <v>1</v>
      </c>
      <c r="I138" s="263"/>
      <c r="J138" s="264">
        <f>ROUND(I138*H138,2)</f>
        <v>0</v>
      </c>
      <c r="K138" s="260" t="s">
        <v>19</v>
      </c>
      <c r="L138" s="265"/>
      <c r="M138" s="266" t="s">
        <v>19</v>
      </c>
      <c r="N138" s="267" t="s">
        <v>45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371</v>
      </c>
      <c r="AT138" s="217" t="s">
        <v>272</v>
      </c>
      <c r="AU138" s="217" t="s">
        <v>84</v>
      </c>
      <c r="AY138" s="19" t="s">
        <v>148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82</v>
      </c>
      <c r="BK138" s="218">
        <f>ROUND(I138*H138,2)</f>
        <v>0</v>
      </c>
      <c r="BL138" s="19" t="s">
        <v>271</v>
      </c>
      <c r="BM138" s="217" t="s">
        <v>2511</v>
      </c>
    </row>
    <row r="139" s="2" customFormat="1">
      <c r="A139" s="40"/>
      <c r="B139" s="41"/>
      <c r="C139" s="42"/>
      <c r="D139" s="219" t="s">
        <v>158</v>
      </c>
      <c r="E139" s="42"/>
      <c r="F139" s="220" t="s">
        <v>2510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158</v>
      </c>
      <c r="AU139" s="19" t="s">
        <v>84</v>
      </c>
    </row>
    <row r="140" s="2" customFormat="1" ht="16.5" customHeight="1">
      <c r="A140" s="40"/>
      <c r="B140" s="41"/>
      <c r="C140" s="258" t="s">
        <v>293</v>
      </c>
      <c r="D140" s="258" t="s">
        <v>272</v>
      </c>
      <c r="E140" s="259" t="s">
        <v>2512</v>
      </c>
      <c r="F140" s="260" t="s">
        <v>2513</v>
      </c>
      <c r="G140" s="261" t="s">
        <v>356</v>
      </c>
      <c r="H140" s="262">
        <v>1</v>
      </c>
      <c r="I140" s="263"/>
      <c r="J140" s="264">
        <f>ROUND(I140*H140,2)</f>
        <v>0</v>
      </c>
      <c r="K140" s="260" t="s">
        <v>19</v>
      </c>
      <c r="L140" s="265"/>
      <c r="M140" s="266" t="s">
        <v>19</v>
      </c>
      <c r="N140" s="267" t="s">
        <v>45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371</v>
      </c>
      <c r="AT140" s="217" t="s">
        <v>272</v>
      </c>
      <c r="AU140" s="217" t="s">
        <v>84</v>
      </c>
      <c r="AY140" s="19" t="s">
        <v>148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82</v>
      </c>
      <c r="BK140" s="218">
        <f>ROUND(I140*H140,2)</f>
        <v>0</v>
      </c>
      <c r="BL140" s="19" t="s">
        <v>271</v>
      </c>
      <c r="BM140" s="217" t="s">
        <v>2514</v>
      </c>
    </row>
    <row r="141" s="2" customFormat="1">
      <c r="A141" s="40"/>
      <c r="B141" s="41"/>
      <c r="C141" s="42"/>
      <c r="D141" s="219" t="s">
        <v>158</v>
      </c>
      <c r="E141" s="42"/>
      <c r="F141" s="220" t="s">
        <v>2513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158</v>
      </c>
      <c r="AU141" s="19" t="s">
        <v>84</v>
      </c>
    </row>
    <row r="142" s="2" customFormat="1" ht="21.75" customHeight="1">
      <c r="A142" s="40"/>
      <c r="B142" s="41"/>
      <c r="C142" s="206" t="s">
        <v>7</v>
      </c>
      <c r="D142" s="206" t="s">
        <v>151</v>
      </c>
      <c r="E142" s="207" t="s">
        <v>2515</v>
      </c>
      <c r="F142" s="208" t="s">
        <v>2516</v>
      </c>
      <c r="G142" s="209" t="s">
        <v>356</v>
      </c>
      <c r="H142" s="210">
        <v>17</v>
      </c>
      <c r="I142" s="211"/>
      <c r="J142" s="212">
        <f>ROUND(I142*H142,2)</f>
        <v>0</v>
      </c>
      <c r="K142" s="208" t="s">
        <v>155</v>
      </c>
      <c r="L142" s="46"/>
      <c r="M142" s="213" t="s">
        <v>19</v>
      </c>
      <c r="N142" s="214" t="s">
        <v>45</v>
      </c>
      <c r="O142" s="86"/>
      <c r="P142" s="215">
        <f>O142*H142</f>
        <v>0</v>
      </c>
      <c r="Q142" s="215">
        <v>0.00058</v>
      </c>
      <c r="R142" s="215">
        <f>Q142*H142</f>
        <v>0.0098600000000000007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271</v>
      </c>
      <c r="AT142" s="217" t="s">
        <v>151</v>
      </c>
      <c r="AU142" s="217" t="s">
        <v>84</v>
      </c>
      <c r="AY142" s="19" t="s">
        <v>148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82</v>
      </c>
      <c r="BK142" s="218">
        <f>ROUND(I142*H142,2)</f>
        <v>0</v>
      </c>
      <c r="BL142" s="19" t="s">
        <v>271</v>
      </c>
      <c r="BM142" s="217" t="s">
        <v>2517</v>
      </c>
    </row>
    <row r="143" s="2" customFormat="1">
      <c r="A143" s="40"/>
      <c r="B143" s="41"/>
      <c r="C143" s="42"/>
      <c r="D143" s="219" t="s">
        <v>158</v>
      </c>
      <c r="E143" s="42"/>
      <c r="F143" s="220" t="s">
        <v>2518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158</v>
      </c>
      <c r="AU143" s="19" t="s">
        <v>84</v>
      </c>
    </row>
    <row r="144" s="2" customFormat="1">
      <c r="A144" s="40"/>
      <c r="B144" s="41"/>
      <c r="C144" s="42"/>
      <c r="D144" s="224" t="s">
        <v>160</v>
      </c>
      <c r="E144" s="42"/>
      <c r="F144" s="225" t="s">
        <v>2519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160</v>
      </c>
      <c r="AU144" s="19" t="s">
        <v>84</v>
      </c>
    </row>
    <row r="145" s="2" customFormat="1" ht="21.75" customHeight="1">
      <c r="A145" s="40"/>
      <c r="B145" s="41"/>
      <c r="C145" s="206" t="s">
        <v>302</v>
      </c>
      <c r="D145" s="206" t="s">
        <v>151</v>
      </c>
      <c r="E145" s="207" t="s">
        <v>2520</v>
      </c>
      <c r="F145" s="208" t="s">
        <v>2521</v>
      </c>
      <c r="G145" s="209" t="s">
        <v>356</v>
      </c>
      <c r="H145" s="210">
        <v>3</v>
      </c>
      <c r="I145" s="211"/>
      <c r="J145" s="212">
        <f>ROUND(I145*H145,2)</f>
        <v>0</v>
      </c>
      <c r="K145" s="208" t="s">
        <v>155</v>
      </c>
      <c r="L145" s="46"/>
      <c r="M145" s="213" t="s">
        <v>19</v>
      </c>
      <c r="N145" s="214" t="s">
        <v>45</v>
      </c>
      <c r="O145" s="86"/>
      <c r="P145" s="215">
        <f>O145*H145</f>
        <v>0</v>
      </c>
      <c r="Q145" s="215">
        <v>0.00069999999999999999</v>
      </c>
      <c r="R145" s="215">
        <f>Q145*H145</f>
        <v>0.0020999999999999999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271</v>
      </c>
      <c r="AT145" s="217" t="s">
        <v>151</v>
      </c>
      <c r="AU145" s="217" t="s">
        <v>84</v>
      </c>
      <c r="AY145" s="19" t="s">
        <v>148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82</v>
      </c>
      <c r="BK145" s="218">
        <f>ROUND(I145*H145,2)</f>
        <v>0</v>
      </c>
      <c r="BL145" s="19" t="s">
        <v>271</v>
      </c>
      <c r="BM145" s="217" t="s">
        <v>2522</v>
      </c>
    </row>
    <row r="146" s="2" customFormat="1">
      <c r="A146" s="40"/>
      <c r="B146" s="41"/>
      <c r="C146" s="42"/>
      <c r="D146" s="219" t="s">
        <v>158</v>
      </c>
      <c r="E146" s="42"/>
      <c r="F146" s="220" t="s">
        <v>2523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158</v>
      </c>
      <c r="AU146" s="19" t="s">
        <v>84</v>
      </c>
    </row>
    <row r="147" s="2" customFormat="1">
      <c r="A147" s="40"/>
      <c r="B147" s="41"/>
      <c r="C147" s="42"/>
      <c r="D147" s="224" t="s">
        <v>160</v>
      </c>
      <c r="E147" s="42"/>
      <c r="F147" s="225" t="s">
        <v>2524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160</v>
      </c>
      <c r="AU147" s="19" t="s">
        <v>84</v>
      </c>
    </row>
    <row r="148" s="2" customFormat="1" ht="16.5" customHeight="1">
      <c r="A148" s="40"/>
      <c r="B148" s="41"/>
      <c r="C148" s="206" t="s">
        <v>308</v>
      </c>
      <c r="D148" s="206" t="s">
        <v>151</v>
      </c>
      <c r="E148" s="207" t="s">
        <v>2525</v>
      </c>
      <c r="F148" s="208" t="s">
        <v>2526</v>
      </c>
      <c r="G148" s="209" t="s">
        <v>721</v>
      </c>
      <c r="H148" s="210">
        <v>1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45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271</v>
      </c>
      <c r="AT148" s="217" t="s">
        <v>151</v>
      </c>
      <c r="AU148" s="217" t="s">
        <v>84</v>
      </c>
      <c r="AY148" s="19" t="s">
        <v>148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82</v>
      </c>
      <c r="BK148" s="218">
        <f>ROUND(I148*H148,2)</f>
        <v>0</v>
      </c>
      <c r="BL148" s="19" t="s">
        <v>271</v>
      </c>
      <c r="BM148" s="217" t="s">
        <v>2527</v>
      </c>
    </row>
    <row r="149" s="2" customFormat="1">
      <c r="A149" s="40"/>
      <c r="B149" s="41"/>
      <c r="C149" s="42"/>
      <c r="D149" s="219" t="s">
        <v>158</v>
      </c>
      <c r="E149" s="42"/>
      <c r="F149" s="220" t="s">
        <v>2526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158</v>
      </c>
      <c r="AU149" s="19" t="s">
        <v>84</v>
      </c>
    </row>
    <row r="150" s="2" customFormat="1" ht="16.5" customHeight="1">
      <c r="A150" s="40"/>
      <c r="B150" s="41"/>
      <c r="C150" s="206" t="s">
        <v>313</v>
      </c>
      <c r="D150" s="206" t="s">
        <v>151</v>
      </c>
      <c r="E150" s="207" t="s">
        <v>2528</v>
      </c>
      <c r="F150" s="208" t="s">
        <v>2529</v>
      </c>
      <c r="G150" s="209" t="s">
        <v>721</v>
      </c>
      <c r="H150" s="210">
        <v>1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45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271</v>
      </c>
      <c r="AT150" s="217" t="s">
        <v>151</v>
      </c>
      <c r="AU150" s="217" t="s">
        <v>84</v>
      </c>
      <c r="AY150" s="19" t="s">
        <v>148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82</v>
      </c>
      <c r="BK150" s="218">
        <f>ROUND(I150*H150,2)</f>
        <v>0</v>
      </c>
      <c r="BL150" s="19" t="s">
        <v>271</v>
      </c>
      <c r="BM150" s="217" t="s">
        <v>2530</v>
      </c>
    </row>
    <row r="151" s="2" customFormat="1">
      <c r="A151" s="40"/>
      <c r="B151" s="41"/>
      <c r="C151" s="42"/>
      <c r="D151" s="219" t="s">
        <v>158</v>
      </c>
      <c r="E151" s="42"/>
      <c r="F151" s="220" t="s">
        <v>2529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158</v>
      </c>
      <c r="AU151" s="19" t="s">
        <v>84</v>
      </c>
    </row>
    <row r="152" s="2" customFormat="1" ht="16.5" customHeight="1">
      <c r="A152" s="40"/>
      <c r="B152" s="41"/>
      <c r="C152" s="206" t="s">
        <v>319</v>
      </c>
      <c r="D152" s="206" t="s">
        <v>151</v>
      </c>
      <c r="E152" s="207" t="s">
        <v>2531</v>
      </c>
      <c r="F152" s="208" t="s">
        <v>2532</v>
      </c>
      <c r="G152" s="209" t="s">
        <v>434</v>
      </c>
      <c r="H152" s="268"/>
      <c r="I152" s="211"/>
      <c r="J152" s="212">
        <f>ROUND(I152*H152,2)</f>
        <v>0</v>
      </c>
      <c r="K152" s="208" t="s">
        <v>155</v>
      </c>
      <c r="L152" s="46"/>
      <c r="M152" s="213" t="s">
        <v>19</v>
      </c>
      <c r="N152" s="214" t="s">
        <v>45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271</v>
      </c>
      <c r="AT152" s="217" t="s">
        <v>151</v>
      </c>
      <c r="AU152" s="217" t="s">
        <v>84</v>
      </c>
      <c r="AY152" s="19" t="s">
        <v>148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82</v>
      </c>
      <c r="BK152" s="218">
        <f>ROUND(I152*H152,2)</f>
        <v>0</v>
      </c>
      <c r="BL152" s="19" t="s">
        <v>271</v>
      </c>
      <c r="BM152" s="217" t="s">
        <v>2533</v>
      </c>
    </row>
    <row r="153" s="2" customFormat="1">
      <c r="A153" s="40"/>
      <c r="B153" s="41"/>
      <c r="C153" s="42"/>
      <c r="D153" s="219" t="s">
        <v>158</v>
      </c>
      <c r="E153" s="42"/>
      <c r="F153" s="220" t="s">
        <v>2534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158</v>
      </c>
      <c r="AU153" s="19" t="s">
        <v>84</v>
      </c>
    </row>
    <row r="154" s="2" customFormat="1">
      <c r="A154" s="40"/>
      <c r="B154" s="41"/>
      <c r="C154" s="42"/>
      <c r="D154" s="224" t="s">
        <v>160</v>
      </c>
      <c r="E154" s="42"/>
      <c r="F154" s="225" t="s">
        <v>2535</v>
      </c>
      <c r="G154" s="42"/>
      <c r="H154" s="42"/>
      <c r="I154" s="221"/>
      <c r="J154" s="42"/>
      <c r="K154" s="42"/>
      <c r="L154" s="46"/>
      <c r="M154" s="272"/>
      <c r="N154" s="273"/>
      <c r="O154" s="274"/>
      <c r="P154" s="274"/>
      <c r="Q154" s="274"/>
      <c r="R154" s="274"/>
      <c r="S154" s="274"/>
      <c r="T154" s="275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160</v>
      </c>
      <c r="AU154" s="19" t="s">
        <v>84</v>
      </c>
    </row>
    <row r="155" s="2" customFormat="1" ht="6.96" customHeight="1">
      <c r="A155" s="40"/>
      <c r="B155" s="61"/>
      <c r="C155" s="62"/>
      <c r="D155" s="62"/>
      <c r="E155" s="62"/>
      <c r="F155" s="62"/>
      <c r="G155" s="62"/>
      <c r="H155" s="62"/>
      <c r="I155" s="62"/>
      <c r="J155" s="62"/>
      <c r="K155" s="62"/>
      <c r="L155" s="46"/>
      <c r="M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</sheetData>
  <sheetProtection sheet="1" autoFilter="0" formatColumns="0" formatRows="0" objects="1" scenarios="1" spinCount="100000" saltValue="AiP6nOZWY9IOnFWCG9xWQEFT7dR/xQ5f1XxbluVPBsS+YUg/+wNlC+Nasf3sJJ+61QluQFoqHMM9Ug7KeTN6Lw==" hashValue="btVYP7+uwz8XPoWk6OHRfdgRlRGThkOBg+kdacZG9EyYOg4yKJ30DL+wNlMLilnunr1SjktZJ2lDUWl+9/88BA==" algorithmName="SHA-512" password="CC35"/>
  <autoFilter ref="C82:K15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5_01/997013211"/>
    <hyperlink ref="F91" r:id="rId2" display="https://podminky.urs.cz/item/CS_URS_2025_01/997013501"/>
    <hyperlink ref="F94" r:id="rId3" display="https://podminky.urs.cz/item/CS_URS_2025_01/997013509"/>
    <hyperlink ref="F98" r:id="rId4" display="https://podminky.urs.cz/item/CS_URS_2025_01/997013631"/>
    <hyperlink ref="F103" r:id="rId5" display="https://podminky.urs.cz/item/CS_URS_2025_01/751122054"/>
    <hyperlink ref="F108" r:id="rId6" display="https://podminky.urs.cz/item/CS_URS_2025_01/751123811"/>
    <hyperlink ref="F111" r:id="rId7" display="https://podminky.urs.cz/item/CS_URS_2025_01/751322011"/>
    <hyperlink ref="F118" r:id="rId8" display="https://podminky.urs.cz/item/CS_URS_2025_01/751398031"/>
    <hyperlink ref="F123" r:id="rId9" display="https://podminky.urs.cz/item/CS_URS_2025_01/751398041"/>
    <hyperlink ref="F128" r:id="rId10" display="https://podminky.urs.cz/item/CS_URS_2025_01/751510041"/>
    <hyperlink ref="F131" r:id="rId11" display="https://podminky.urs.cz/item/CS_URS_2025_01/751510042"/>
    <hyperlink ref="F134" r:id="rId12" display="https://podminky.urs.cz/item/CS_URS_2025_01/751510870"/>
    <hyperlink ref="F137" r:id="rId13" display="https://podminky.urs.cz/item/CS_URS_2025_01/751537011"/>
    <hyperlink ref="F144" r:id="rId14" display="https://podminky.urs.cz/item/CS_URS_2025_01/751572031"/>
    <hyperlink ref="F147" r:id="rId15" display="https://podminky.urs.cz/item/CS_URS_2025_01/751572032"/>
    <hyperlink ref="F154" r:id="rId16" display="https://podminky.urs.cz/item/CS_URS_2025_01/99875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KKN a.s.Objekt B-1.NP angiologická ambulance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2536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14. 5. 2025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1329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2336</v>
      </c>
      <c r="F24" s="40"/>
      <c r="G24" s="40"/>
      <c r="H24" s="40"/>
      <c r="I24" s="134" t="s">
        <v>28</v>
      </c>
      <c r="J24" s="138" t="s">
        <v>1329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ROUND((SUM(BE80:BE89)),  2)</f>
        <v>0</v>
      </c>
      <c r="G33" s="40"/>
      <c r="H33" s="40"/>
      <c r="I33" s="150">
        <v>0.20999999999999999</v>
      </c>
      <c r="J33" s="149">
        <f>ROUND(((SUM(BE80:BE89))*I33),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ROUND((SUM(BF80:BF89)),  2)</f>
        <v>0</v>
      </c>
      <c r="G34" s="40"/>
      <c r="H34" s="40"/>
      <c r="I34" s="150">
        <v>0.12</v>
      </c>
      <c r="J34" s="149">
        <f>ROUND(((SUM(BF80:BF89))*I34),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ROUND((SUM(BG80:BG89)),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ROUND((SUM(BH80:BH89)),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ROUND((SUM(BI80:BI89)),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KKN a.s.Objekt B-1.NP angiologická ambulance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Ostatní a vedlejší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Karlovy Vary</v>
      </c>
      <c r="G52" s="42"/>
      <c r="H52" s="42"/>
      <c r="I52" s="34" t="s">
        <v>23</v>
      </c>
      <c r="J52" s="74" t="str">
        <f>IF(J12="","",J12)</f>
        <v>14. 5. 2025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KKN a.s.nem.Karlovy Vary,Bezručova 19,Karlovy Vary</v>
      </c>
      <c r="G54" s="42"/>
      <c r="H54" s="42"/>
      <c r="I54" s="34" t="s">
        <v>31</v>
      </c>
      <c r="J54" s="38" t="str">
        <f>E21</f>
        <v>Jan Sobotka,Kynšperk n.O.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Tezaur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2537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133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KKN a.s.Objekt B-1.NP angiologická ambulance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108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VRN - Ostatní a vedlejší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Karlovy Vary</v>
      </c>
      <c r="G74" s="42"/>
      <c r="H74" s="42"/>
      <c r="I74" s="34" t="s">
        <v>23</v>
      </c>
      <c r="J74" s="74" t="str">
        <f>IF(J12="","",J12)</f>
        <v>14. 5. 2025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0.05" customHeight="1">
      <c r="A76" s="40"/>
      <c r="B76" s="41"/>
      <c r="C76" s="34" t="s">
        <v>25</v>
      </c>
      <c r="D76" s="42"/>
      <c r="E76" s="42"/>
      <c r="F76" s="29" t="str">
        <f>E15</f>
        <v>KKN a.s.nem.Karlovy Vary,Bezručova 19,Karlovy Vary</v>
      </c>
      <c r="G76" s="42"/>
      <c r="H76" s="42"/>
      <c r="I76" s="34" t="s">
        <v>31</v>
      </c>
      <c r="J76" s="38" t="str">
        <f>E21</f>
        <v>Jan Sobotka,Kynšperk n.O.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34</v>
      </c>
      <c r="J77" s="38" t="str">
        <f>E24</f>
        <v>Pavel Tezaur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134</v>
      </c>
      <c r="D79" s="182" t="s">
        <v>59</v>
      </c>
      <c r="E79" s="182" t="s">
        <v>55</v>
      </c>
      <c r="F79" s="182" t="s">
        <v>56</v>
      </c>
      <c r="G79" s="182" t="s">
        <v>135</v>
      </c>
      <c r="H79" s="182" t="s">
        <v>136</v>
      </c>
      <c r="I79" s="182" t="s">
        <v>137</v>
      </c>
      <c r="J79" s="182" t="s">
        <v>112</v>
      </c>
      <c r="K79" s="183" t="s">
        <v>138</v>
      </c>
      <c r="L79" s="184"/>
      <c r="M79" s="94" t="s">
        <v>19</v>
      </c>
      <c r="N79" s="95" t="s">
        <v>44</v>
      </c>
      <c r="O79" s="95" t="s">
        <v>139</v>
      </c>
      <c r="P79" s="95" t="s">
        <v>140</v>
      </c>
      <c r="Q79" s="95" t="s">
        <v>141</v>
      </c>
      <c r="R79" s="95" t="s">
        <v>142</v>
      </c>
      <c r="S79" s="95" t="s">
        <v>143</v>
      </c>
      <c r="T79" s="96" t="s">
        <v>144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145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73</v>
      </c>
      <c r="AU80" s="19" t="s">
        <v>113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73</v>
      </c>
      <c r="E81" s="193" t="s">
        <v>103</v>
      </c>
      <c r="F81" s="193" t="s">
        <v>2538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SUM(P82:P89)</f>
        <v>0</v>
      </c>
      <c r="Q81" s="198"/>
      <c r="R81" s="199">
        <f>SUM(R82:R89)</f>
        <v>0</v>
      </c>
      <c r="S81" s="198"/>
      <c r="T81" s="200">
        <f>SUM(T82:T89)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186</v>
      </c>
      <c r="AT81" s="202" t="s">
        <v>73</v>
      </c>
      <c r="AU81" s="202" t="s">
        <v>74</v>
      </c>
      <c r="AY81" s="201" t="s">
        <v>148</v>
      </c>
      <c r="BK81" s="203">
        <f>SUM(BK82:BK89)</f>
        <v>0</v>
      </c>
    </row>
    <row r="82" s="2" customFormat="1" ht="16.5" customHeight="1">
      <c r="A82" s="40"/>
      <c r="B82" s="41"/>
      <c r="C82" s="206" t="s">
        <v>82</v>
      </c>
      <c r="D82" s="206" t="s">
        <v>151</v>
      </c>
      <c r="E82" s="207" t="s">
        <v>2539</v>
      </c>
      <c r="F82" s="208" t="s">
        <v>2540</v>
      </c>
      <c r="G82" s="209" t="s">
        <v>2541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45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2542</v>
      </c>
      <c r="AT82" s="217" t="s">
        <v>151</v>
      </c>
      <c r="AU82" s="217" t="s">
        <v>82</v>
      </c>
      <c r="AY82" s="19" t="s">
        <v>148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82</v>
      </c>
      <c r="BK82" s="218">
        <f>ROUND(I82*H82,2)</f>
        <v>0</v>
      </c>
      <c r="BL82" s="19" t="s">
        <v>2542</v>
      </c>
      <c r="BM82" s="217" t="s">
        <v>2543</v>
      </c>
    </row>
    <row r="83" s="2" customFormat="1">
      <c r="A83" s="40"/>
      <c r="B83" s="41"/>
      <c r="C83" s="42"/>
      <c r="D83" s="219" t="s">
        <v>158</v>
      </c>
      <c r="E83" s="42"/>
      <c r="F83" s="220" t="s">
        <v>2540</v>
      </c>
      <c r="G83" s="42"/>
      <c r="H83" s="42"/>
      <c r="I83" s="221"/>
      <c r="J83" s="42"/>
      <c r="K83" s="42"/>
      <c r="L83" s="46"/>
      <c r="M83" s="222"/>
      <c r="N83" s="223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158</v>
      </c>
      <c r="AU83" s="19" t="s">
        <v>82</v>
      </c>
    </row>
    <row r="84" s="2" customFormat="1" ht="24.15" customHeight="1">
      <c r="A84" s="40"/>
      <c r="B84" s="41"/>
      <c r="C84" s="206" t="s">
        <v>84</v>
      </c>
      <c r="D84" s="206" t="s">
        <v>151</v>
      </c>
      <c r="E84" s="207" t="s">
        <v>2544</v>
      </c>
      <c r="F84" s="208" t="s">
        <v>2545</v>
      </c>
      <c r="G84" s="209" t="s">
        <v>2541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45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2542</v>
      </c>
      <c r="AT84" s="217" t="s">
        <v>151</v>
      </c>
      <c r="AU84" s="217" t="s">
        <v>82</v>
      </c>
      <c r="AY84" s="19" t="s">
        <v>148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82</v>
      </c>
      <c r="BK84" s="218">
        <f>ROUND(I84*H84,2)</f>
        <v>0</v>
      </c>
      <c r="BL84" s="19" t="s">
        <v>2542</v>
      </c>
      <c r="BM84" s="217" t="s">
        <v>2546</v>
      </c>
    </row>
    <row r="85" s="2" customFormat="1">
      <c r="A85" s="40"/>
      <c r="B85" s="41"/>
      <c r="C85" s="42"/>
      <c r="D85" s="219" t="s">
        <v>158</v>
      </c>
      <c r="E85" s="42"/>
      <c r="F85" s="220" t="s">
        <v>2545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158</v>
      </c>
      <c r="AU85" s="19" t="s">
        <v>82</v>
      </c>
    </row>
    <row r="86" s="2" customFormat="1" ht="24.15" customHeight="1">
      <c r="A86" s="40"/>
      <c r="B86" s="41"/>
      <c r="C86" s="206" t="s">
        <v>149</v>
      </c>
      <c r="D86" s="206" t="s">
        <v>151</v>
      </c>
      <c r="E86" s="207" t="s">
        <v>2547</v>
      </c>
      <c r="F86" s="208" t="s">
        <v>2548</v>
      </c>
      <c r="G86" s="209" t="s">
        <v>2541</v>
      </c>
      <c r="H86" s="210">
        <v>1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45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2542</v>
      </c>
      <c r="AT86" s="217" t="s">
        <v>151</v>
      </c>
      <c r="AU86" s="217" t="s">
        <v>82</v>
      </c>
      <c r="AY86" s="19" t="s">
        <v>148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82</v>
      </c>
      <c r="BK86" s="218">
        <f>ROUND(I86*H86,2)</f>
        <v>0</v>
      </c>
      <c r="BL86" s="19" t="s">
        <v>2542</v>
      </c>
      <c r="BM86" s="217" t="s">
        <v>2549</v>
      </c>
    </row>
    <row r="87" s="2" customFormat="1">
      <c r="A87" s="40"/>
      <c r="B87" s="41"/>
      <c r="C87" s="42"/>
      <c r="D87" s="219" t="s">
        <v>158</v>
      </c>
      <c r="E87" s="42"/>
      <c r="F87" s="220" t="s">
        <v>2550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158</v>
      </c>
      <c r="AU87" s="19" t="s">
        <v>82</v>
      </c>
    </row>
    <row r="88" s="2" customFormat="1" ht="16.5" customHeight="1">
      <c r="A88" s="40"/>
      <c r="B88" s="41"/>
      <c r="C88" s="206" t="s">
        <v>156</v>
      </c>
      <c r="D88" s="206" t="s">
        <v>151</v>
      </c>
      <c r="E88" s="207" t="s">
        <v>2551</v>
      </c>
      <c r="F88" s="208" t="s">
        <v>2552</v>
      </c>
      <c r="G88" s="209" t="s">
        <v>2541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45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2542</v>
      </c>
      <c r="AT88" s="217" t="s">
        <v>151</v>
      </c>
      <c r="AU88" s="217" t="s">
        <v>82</v>
      </c>
      <c r="AY88" s="19" t="s">
        <v>148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82</v>
      </c>
      <c r="BK88" s="218">
        <f>ROUND(I88*H88,2)</f>
        <v>0</v>
      </c>
      <c r="BL88" s="19" t="s">
        <v>2542</v>
      </c>
      <c r="BM88" s="217" t="s">
        <v>2553</v>
      </c>
    </row>
    <row r="89" s="2" customFormat="1">
      <c r="A89" s="40"/>
      <c r="B89" s="41"/>
      <c r="C89" s="42"/>
      <c r="D89" s="219" t="s">
        <v>158</v>
      </c>
      <c r="E89" s="42"/>
      <c r="F89" s="220" t="s">
        <v>2552</v>
      </c>
      <c r="G89" s="42"/>
      <c r="H89" s="42"/>
      <c r="I89" s="221"/>
      <c r="J89" s="42"/>
      <c r="K89" s="42"/>
      <c r="L89" s="46"/>
      <c r="M89" s="272"/>
      <c r="N89" s="273"/>
      <c r="O89" s="274"/>
      <c r="P89" s="274"/>
      <c r="Q89" s="274"/>
      <c r="R89" s="274"/>
      <c r="S89" s="274"/>
      <c r="T89" s="275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158</v>
      </c>
      <c r="AU89" s="19" t="s">
        <v>82</v>
      </c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46"/>
      <c r="M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</sheetData>
  <sheetProtection sheet="1" autoFilter="0" formatColumns="0" formatRows="0" objects="1" scenarios="1" spinCount="100000" saltValue="RlQ4FlHI98EER34gbfTLF374vKOHJuhUttWEBXsLyFqWfGRVgnxjnE6uuIojOGBu2kbTftM8XwOsFYXq2xwCug==" hashValue="qAHiWfBLwEckCRyw8pAHrIa746v6icxD6NhHgiQoGVNa2YlvuKaVjIidOEADBqcFqafXqZrcaKWVrap5Kk5zew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JANA_2018\jana</dc:creator>
  <cp:lastModifiedBy>JANA_2018\jana</cp:lastModifiedBy>
  <dcterms:created xsi:type="dcterms:W3CDTF">2025-05-14T12:26:08Z</dcterms:created>
  <dcterms:modified xsi:type="dcterms:W3CDTF">2025-05-14T12:26:20Z</dcterms:modified>
</cp:coreProperties>
</file>